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665" windowHeight="11895" tabRatio="958" activeTab="4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Lentil" sheetId="15" r:id="rId15"/>
    <sheet name="Mustard" sheetId="16" r:id="rId16"/>
    <sheet name="Buckwht" sheetId="17" r:id="rId17"/>
    <sheet name="Millet" sheetId="18" r:id="rId18"/>
    <sheet name="Wint.Wht" sheetId="19" r:id="rId19"/>
    <sheet name="Rye" sheetId="20" r:id="rId20"/>
  </sheets>
  <definedNames>
    <definedName name="_xlnm.Print_Area" localSheetId="1">'Cashflow'!$A$1:$L$60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<sst xmlns="http://schemas.openxmlformats.org/spreadsheetml/2006/main" count="715" uniqueCount="160">
  <si>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</si>
  <si>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</si>
  <si>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</si>
  <si>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</si>
  <si>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</si>
  <si>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</si>
  <si>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</si>
  <si>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</si>
  <si>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</si>
  <si>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</si>
  <si>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</si>
  <si>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</si>
  <si>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</si>
  <si>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</si>
  <si>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</si>
  <si>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</si>
  <si>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</si>
  <si>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</si>
  <si>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</si>
  <si>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</si>
  <si>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</si>
  <si>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</si>
  <si>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</si>
  <si>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</si>
  <si>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</si>
  <si>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</si>
  <si>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</si>
  <si>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</si>
  <si>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</si>
  <si>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</si>
  <si>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</si>
  <si>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</si>
  <si>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</si>
  <si>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</si>
  <si>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</si>
  <si>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</si>
  <si>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</si>
  <si>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</si>
  <si>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</si>
  <si>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</si>
  <si>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</si>
  <si>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</si>
  <si>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</si>
  <si>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</si>
  <si>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</si>
  <si>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</si>
  <si>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</si>
  <si>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</si>
  <si>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</si>
  <si>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</si>
  <si>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</si>
  <si>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</si>
  <si>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</si>
  <si>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</si>
  <si>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</si>
  <si>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</si>
  <si>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</si>
  <si>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</si>
  <si>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</si>
  <si>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</si>
  <si>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</si>
  <si>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</si>
  <si>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</si>
  <si>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</si>
  <si>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</si>
  <si>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</si>
  <si>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</si>
  <si>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</si>
  <si>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</si>
  <si>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</si>
  <si>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</si>
  <si>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</si>
  <si>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</si>
  <si>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</si>
  <si>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</si>
  <si>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</si>
  <si>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</si>
  <si>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</si>
  <si>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</si>
  <si>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</si>
  <si>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</si>
  <si>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</si>
  <si>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</si>
  <si>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</si>
  <si>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</si>
  <si>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</si>
  <si>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</si>
  <si>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</si>
  <si>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</si>
  <si>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</si>
  <si>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</si>
  <si>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</si>
  <si>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</si>
  <si>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</si>
  <si>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</si>
  <si>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</si>
  <si>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</si>
  <si>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</si>
  <si>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</si>
  <si>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</si>
  <si>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</si>
  <si>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</si>
  <si>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</si>
  <si>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</si>
  <si>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</si>
  <si>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</si>
  <si>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</si>
  <si>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</si>
  <si>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</si>
  <si>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</si>
  <si>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</si>
  <si>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</si>
  <si>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</si>
  <si>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</si>
  <si>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</si>
  <si>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</si>
  <si>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</si>
  <si>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</si>
  <si>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</si>
  <si>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</si>
  <si>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</si>
  <si>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</si>
  <si>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</si>
  <si>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</si>
  <si>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</si>
  <si>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Includes dessicant prior to straight cutting</t>
  </si>
  <si>
    <t>Fungicide for rust would cost $4 plus application</t>
  </si>
  <si>
    <t>Spraying for head feeding insects</t>
  </si>
  <si>
    <t>Two sprayings for head feeding insects</t>
  </si>
  <si>
    <t>Fungicide for white mold would cost about $18</t>
  </si>
  <si>
    <t>Includes pre-harvest dessicant</t>
  </si>
  <si>
    <t>Insecticide seed treatment for flea beetles</t>
  </si>
  <si>
    <t>Name:</t>
  </si>
  <si>
    <t>Soil test, custom aerial application</t>
  </si>
  <si>
    <t>Soil test, two custom aerial applications</t>
  </si>
  <si>
    <t xml:space="preserve">  Market Price</t>
  </si>
  <si>
    <t xml:space="preserve">  Market Price </t>
  </si>
  <si>
    <t>seed treatment</t>
  </si>
  <si>
    <t>inoculant, rock roller rent, soil testing</t>
  </si>
  <si>
    <t xml:space="preserve">the whole farm cashflow.  This worksheet consists of three tables.  The first table lists the market </t>
  </si>
  <si>
    <t>Milling quality price, there is risk of quality discounts</t>
  </si>
  <si>
    <t>Includes $8 for inoculant and fungicide seed treatment</t>
  </si>
  <si>
    <t>Crop insurance is not available in some counties of this region</t>
  </si>
  <si>
    <t>Crop insurance is not available in most counties of this region</t>
  </si>
  <si>
    <t>they are tied to program base acres, not to current crop selection or production.  Refer to the paper</t>
  </si>
  <si>
    <t>decoupled Price Loss Coverage (PLC) and Agricultural Risk Coverage (ARC) government payments because</t>
  </si>
  <si>
    <t>Hired Labor</t>
  </si>
  <si>
    <t>Gov't Pmts (ARC/PLC)</t>
  </si>
  <si>
    <t>Soybean aphid &amp; spider mite insect would be about $4</t>
  </si>
  <si>
    <t xml:space="preserve">Fungicide for white mold </t>
  </si>
  <si>
    <t>Fungicide for ascochyta/anthracnose</t>
  </si>
  <si>
    <t>Cutworms and/or pea aphids chemical cost would be about $4</t>
  </si>
  <si>
    <t>Wheat midge &amp; cereal grain aphid insect. would be about $6 each</t>
  </si>
  <si>
    <t>Insect. for cutworms, pea aphids and/or grasshoppers ~ $4</t>
  </si>
  <si>
    <t>Mkt Rev.</t>
  </si>
  <si>
    <t>per Acre</t>
  </si>
  <si>
    <t xml:space="preserve">Dir. Costs </t>
  </si>
  <si>
    <t>Developed by: Ronald Haugen, NDSU Extension Service</t>
  </si>
  <si>
    <t>Malt price, feed price est. is $3.75</t>
  </si>
  <si>
    <t>North Dakota 2024 Projected Crop Budgets - North Central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</si>
</sst>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0_);\(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NumberFormat="1" applyFont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171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51" fillId="0" borderId="19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31</xdr:row>
      <xdr:rowOff>28575</xdr:rowOff>
    </xdr:from>
    <xdr:to>
      <xdr:col>10</xdr:col>
      <xdr:colOff>228600</xdr:colOff>
      <xdr:row>58</xdr:row>
      <xdr:rowOff>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095875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9.7109375" style="0" customWidth="1"/>
  </cols>
  <sheetData>
    <row r="1" spans="1:10" ht="15.75">
      <c r="A1" s="76" t="s">
        <v>159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157</v>
      </c>
      <c r="B2" s="78"/>
      <c r="C2" s="78"/>
      <c r="D2" s="78"/>
      <c r="E2" s="78"/>
      <c r="F2" s="78"/>
      <c r="G2" s="78"/>
      <c r="H2" s="78"/>
      <c r="I2" s="78"/>
      <c r="J2" s="78"/>
    </row>
    <row r="3" spans="1:8" ht="12.75">
      <c r="A3" s="39"/>
      <c r="B3" s="40"/>
      <c r="C3" s="41"/>
      <c r="D3" s="41"/>
      <c r="E3" s="41"/>
      <c r="F3" s="40"/>
      <c r="G3" s="40"/>
      <c r="H3" s="40"/>
    </row>
    <row r="4" spans="1:8" ht="12.75">
      <c r="A4" s="66" t="s">
        <v>96</v>
      </c>
      <c r="B4" s="42"/>
      <c r="C4" s="42"/>
      <c r="D4" s="42"/>
      <c r="E4" s="42"/>
      <c r="F4" s="42"/>
      <c r="G4" s="42"/>
      <c r="H4" s="42"/>
    </row>
    <row r="5" spans="1:8" ht="12.75">
      <c r="A5" s="17" t="s">
        <v>97</v>
      </c>
      <c r="B5" s="42"/>
      <c r="C5" s="42"/>
      <c r="D5" s="42"/>
      <c r="E5" s="42"/>
      <c r="F5" s="42"/>
      <c r="G5" s="42"/>
      <c r="H5" s="42"/>
    </row>
    <row r="6" spans="1:8" ht="12.75">
      <c r="A6" s="17" t="s">
        <v>98</v>
      </c>
      <c r="B6" s="42"/>
      <c r="C6" s="42"/>
      <c r="D6" s="42"/>
      <c r="E6" s="42"/>
      <c r="F6" s="42"/>
      <c r="G6" s="42"/>
      <c r="H6" s="42"/>
    </row>
    <row r="7" spans="1:8" ht="12.75">
      <c r="A7" s="17" t="s">
        <v>99</v>
      </c>
      <c r="B7" s="42"/>
      <c r="C7" s="42"/>
      <c r="D7" s="42"/>
      <c r="E7" s="42"/>
      <c r="F7" s="42"/>
      <c r="G7" s="42"/>
      <c r="H7" s="42"/>
    </row>
    <row r="8" spans="1:8" ht="12.75">
      <c r="A8" s="17" t="s">
        <v>100</v>
      </c>
      <c r="B8" s="42"/>
      <c r="C8" s="42"/>
      <c r="D8" s="42"/>
      <c r="E8" s="42"/>
      <c r="F8" s="42"/>
      <c r="G8" s="42"/>
      <c r="H8" s="42"/>
    </row>
    <row r="9" spans="1:8" ht="12.75">
      <c r="A9" s="47" t="s">
        <v>145</v>
      </c>
      <c r="B9" s="42"/>
      <c r="C9" s="42"/>
      <c r="D9" s="42"/>
      <c r="E9" s="42"/>
      <c r="F9" s="42"/>
      <c r="G9" s="42"/>
      <c r="H9" s="42"/>
    </row>
    <row r="10" spans="1:8" ht="12.75">
      <c r="A10" s="47" t="s">
        <v>144</v>
      </c>
      <c r="B10" s="42"/>
      <c r="C10" s="42"/>
      <c r="D10" s="42"/>
      <c r="E10" s="42"/>
      <c r="F10" s="42"/>
      <c r="G10" s="42"/>
      <c r="H10" s="42"/>
    </row>
    <row r="11" spans="1:8" ht="12.75">
      <c r="A11" s="17" t="s">
        <v>101</v>
      </c>
      <c r="B11" s="42"/>
      <c r="C11" s="42"/>
      <c r="D11" s="42"/>
      <c r="E11" s="42"/>
      <c r="F11" s="42"/>
      <c r="G11" s="42"/>
      <c r="H11" s="42"/>
    </row>
    <row r="12" spans="1:8" ht="12.75">
      <c r="A12" s="17"/>
      <c r="B12" s="42"/>
      <c r="C12" s="42"/>
      <c r="D12" s="42"/>
      <c r="E12" s="42"/>
      <c r="F12" s="42"/>
      <c r="G12" s="42"/>
      <c r="H12" s="42"/>
    </row>
    <row r="13" spans="1:8" ht="12.75">
      <c r="A13" s="66" t="s">
        <v>102</v>
      </c>
      <c r="B13" s="43"/>
      <c r="C13" s="43"/>
      <c r="D13" s="42"/>
      <c r="E13" s="42"/>
      <c r="F13" s="42"/>
      <c r="G13" s="42"/>
      <c r="H13" s="42"/>
    </row>
    <row r="14" spans="1:8" ht="12.75">
      <c r="A14" s="17" t="s">
        <v>103</v>
      </c>
      <c r="B14" s="42"/>
      <c r="C14" s="42"/>
      <c r="D14" s="42"/>
      <c r="E14" s="42"/>
      <c r="F14" s="42"/>
      <c r="G14" s="42"/>
      <c r="H14" s="42"/>
    </row>
    <row r="15" spans="1:8" ht="12.75">
      <c r="A15" s="47" t="s">
        <v>139</v>
      </c>
      <c r="B15" s="42"/>
      <c r="C15" s="42"/>
      <c r="D15" s="42"/>
      <c r="E15" s="42"/>
      <c r="F15" s="42"/>
      <c r="G15" s="42"/>
      <c r="H15" s="42"/>
    </row>
    <row r="16" spans="1:8" ht="12.75">
      <c r="A16" s="17" t="s">
        <v>104</v>
      </c>
      <c r="B16" s="42"/>
      <c r="C16" s="42"/>
      <c r="D16" s="42"/>
      <c r="E16" s="42"/>
      <c r="F16" s="42"/>
      <c r="G16" s="42"/>
      <c r="H16" s="42"/>
    </row>
    <row r="17" spans="1:8" ht="12.75">
      <c r="A17" s="17" t="s">
        <v>105</v>
      </c>
      <c r="B17" s="42"/>
      <c r="C17" s="42"/>
      <c r="D17" s="42"/>
      <c r="E17" s="42"/>
      <c r="F17" s="42"/>
      <c r="G17" s="42"/>
      <c r="H17" s="42"/>
    </row>
    <row r="18" spans="1:8" ht="12.75">
      <c r="A18" s="47" t="s">
        <v>122</v>
      </c>
      <c r="B18" s="42"/>
      <c r="C18" s="42"/>
      <c r="D18" s="42"/>
      <c r="E18" s="42"/>
      <c r="F18" s="42"/>
      <c r="G18" s="42"/>
      <c r="H18" s="42"/>
    </row>
    <row r="19" spans="1:8" ht="12.75">
      <c r="A19" s="17" t="s">
        <v>106</v>
      </c>
      <c r="B19" s="42"/>
      <c r="C19" s="42"/>
      <c r="E19" s="42"/>
      <c r="F19" s="42"/>
      <c r="G19" s="42"/>
      <c r="H19" s="42"/>
    </row>
    <row r="20" spans="1:8" ht="12.75">
      <c r="A20" s="17" t="s">
        <v>107</v>
      </c>
      <c r="B20" s="42"/>
      <c r="C20" s="42"/>
      <c r="D20" s="42"/>
      <c r="E20" s="42"/>
      <c r="F20" s="42"/>
      <c r="G20" s="42"/>
      <c r="H20" s="42"/>
    </row>
    <row r="21" spans="1:8" ht="12.75">
      <c r="A21" s="17" t="s">
        <v>108</v>
      </c>
      <c r="B21" s="42"/>
      <c r="C21" s="42"/>
      <c r="D21" s="42"/>
      <c r="E21" s="42"/>
      <c r="F21" s="42"/>
      <c r="G21" s="42"/>
      <c r="H21" s="42"/>
    </row>
    <row r="22" spans="1:8" ht="12.75">
      <c r="A22" s="17" t="s">
        <v>109</v>
      </c>
      <c r="B22" s="42"/>
      <c r="C22" s="42"/>
      <c r="D22" s="42"/>
      <c r="E22" s="42"/>
      <c r="F22" s="42"/>
      <c r="G22" s="42"/>
      <c r="H22" s="42"/>
    </row>
    <row r="23" spans="2:8" ht="12.75">
      <c r="B23" s="42"/>
      <c r="C23" s="42"/>
      <c r="D23" s="42"/>
      <c r="E23" s="42"/>
      <c r="F23" s="42"/>
      <c r="G23" s="42"/>
      <c r="H23" s="42"/>
    </row>
    <row r="24" spans="1:8" ht="12.75">
      <c r="A24" s="66" t="s">
        <v>110</v>
      </c>
      <c r="B24" s="42"/>
      <c r="C24" s="42"/>
      <c r="D24" s="42"/>
      <c r="E24" s="42"/>
      <c r="F24" s="42"/>
      <c r="G24" s="42"/>
      <c r="H24" s="42"/>
    </row>
    <row r="25" spans="1:8" ht="12.75">
      <c r="A25" s="17" t="s">
        <v>111</v>
      </c>
      <c r="B25" s="42"/>
      <c r="C25" s="42"/>
      <c r="D25" s="42"/>
      <c r="E25" s="42"/>
      <c r="F25" s="42"/>
      <c r="G25" s="42"/>
      <c r="H25" s="42"/>
    </row>
    <row r="26" spans="1:8" ht="12.75" customHeight="1">
      <c r="A26" s="17" t="s">
        <v>112</v>
      </c>
      <c r="B26" s="42"/>
      <c r="C26" s="42"/>
      <c r="D26" s="42"/>
      <c r="E26" s="42"/>
      <c r="F26" s="42"/>
      <c r="G26" s="42"/>
      <c r="H26" s="42"/>
    </row>
    <row r="27" spans="1:8" ht="12.75">
      <c r="A27" s="17" t="s">
        <v>113</v>
      </c>
      <c r="B27" s="42"/>
      <c r="C27" s="42"/>
      <c r="D27" s="42"/>
      <c r="E27" s="42"/>
      <c r="F27" s="42"/>
      <c r="G27" s="42"/>
      <c r="H27" s="42"/>
    </row>
    <row r="28" spans="1:8" ht="13.5">
      <c r="A28" s="17" t="s">
        <v>114</v>
      </c>
      <c r="B28" s="42"/>
      <c r="C28" s="42"/>
      <c r="D28" s="42"/>
      <c r="E28" s="42"/>
      <c r="F28" s="42"/>
      <c r="G28" s="42"/>
      <c r="H28" s="42"/>
    </row>
    <row r="29" spans="1:8" ht="12.75">
      <c r="A29" s="40"/>
      <c r="B29" s="40"/>
      <c r="C29" s="40"/>
      <c r="D29" s="40"/>
      <c r="E29" s="40"/>
      <c r="F29" s="40"/>
      <c r="G29" s="40"/>
      <c r="H29" s="40"/>
    </row>
    <row r="30" spans="1:8" ht="12.75">
      <c r="A30" s="40" t="s">
        <v>115</v>
      </c>
      <c r="B30" s="40"/>
      <c r="C30" s="40"/>
      <c r="D30" s="40"/>
      <c r="E30" s="40"/>
      <c r="F30" s="40"/>
      <c r="G30" s="40"/>
      <c r="H30" s="40"/>
    </row>
    <row r="31" spans="1:11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2" ht="12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 ht="12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1:12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1:12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2" ht="12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1:12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1:12" ht="12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2" ht="12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1:12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1:12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1:12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1:12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1:12" ht="12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</row>
    <row r="47" spans="1:12" ht="12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1:12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</row>
    <row r="49" spans="1:12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1:12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spans="1:12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1:12" ht="12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</row>
    <row r="53" spans="1:12" ht="12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</row>
    <row r="54" spans="1:12" ht="12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</row>
    <row r="55" spans="1:12" ht="12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</row>
    <row r="56" spans="1:12" ht="12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1:12" ht="12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</row>
    <row r="58" spans="1:12" ht="12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</row>
    <row r="59" spans="1:12" ht="12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</row>
    <row r="60" spans="1:12" ht="12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</row>
  </sheetData>
  <sheetProtection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0" t="s">
        <v>30</v>
      </c>
    </row>
    <row r="2" spans="1:3" ht="12.75">
      <c r="A2" t="s">
        <v>29</v>
      </c>
      <c r="B2" s="9">
        <v>1540</v>
      </c>
      <c r="C2" s="67"/>
    </row>
    <row r="3" spans="1:3" ht="12.75">
      <c r="A3" t="s">
        <v>135</v>
      </c>
      <c r="B3" s="10">
        <v>0.309</v>
      </c>
      <c r="C3" s="67"/>
    </row>
    <row r="4" spans="1:3" ht="12.75">
      <c r="A4" t="s">
        <v>28</v>
      </c>
      <c r="B4">
        <f>B2*B3</f>
        <v>475.86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54.36</v>
      </c>
      <c r="C7" s="69"/>
    </row>
    <row r="8" spans="1:3" ht="12.75">
      <c r="A8" s="1" t="s">
        <v>9</v>
      </c>
      <c r="B8" s="11">
        <v>40.2</v>
      </c>
      <c r="C8" s="67"/>
    </row>
    <row r="9" spans="1:3" ht="12.75">
      <c r="A9" s="1" t="s">
        <v>24</v>
      </c>
      <c r="B9" s="11">
        <v>0</v>
      </c>
      <c r="C9" s="67" t="s">
        <v>126</v>
      </c>
    </row>
    <row r="10" spans="1:3" ht="12.75">
      <c r="A10" s="1" t="s">
        <v>10</v>
      </c>
      <c r="B10" s="11">
        <v>10</v>
      </c>
      <c r="C10" s="67" t="s">
        <v>128</v>
      </c>
    </row>
    <row r="11" spans="1:3" ht="12.75">
      <c r="A11" s="1" t="s">
        <v>12</v>
      </c>
      <c r="B11" s="11">
        <v>41.21</v>
      </c>
      <c r="C11" s="67"/>
    </row>
    <row r="12" spans="1:3" ht="12.75">
      <c r="A12" s="1" t="s">
        <v>11</v>
      </c>
      <c r="B12" s="11">
        <v>14</v>
      </c>
      <c r="C12" s="67"/>
    </row>
    <row r="13" spans="1:3" ht="12.75">
      <c r="A13" s="1" t="s">
        <v>13</v>
      </c>
      <c r="B13" s="11">
        <v>22.52</v>
      </c>
      <c r="C13" s="67"/>
    </row>
    <row r="14" spans="1:3" ht="12.75">
      <c r="A14" s="1" t="s">
        <v>14</v>
      </c>
      <c r="B14" s="11">
        <v>22.98</v>
      </c>
      <c r="C14" s="67"/>
    </row>
    <row r="15" spans="1:3" ht="12.75">
      <c r="A15" s="1" t="s">
        <v>15</v>
      </c>
      <c r="B15" s="11">
        <v>6.16</v>
      </c>
      <c r="C15" s="67"/>
    </row>
    <row r="16" spans="1:3" ht="12.75">
      <c r="A16" s="1" t="s">
        <v>16</v>
      </c>
      <c r="B16" s="11">
        <v>21</v>
      </c>
      <c r="C16" s="67" t="s">
        <v>134</v>
      </c>
    </row>
    <row r="17" spans="1:3" ht="12.75">
      <c r="A17" s="1" t="s">
        <v>17</v>
      </c>
      <c r="B17" s="12">
        <v>9.3</v>
      </c>
      <c r="C17" s="67"/>
    </row>
    <row r="18" spans="1:3" ht="12.75">
      <c r="A18" t="s">
        <v>2</v>
      </c>
      <c r="B18" s="2">
        <f>SUM(B7:B17)</f>
        <v>241.73000000000002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10.76</v>
      </c>
      <c r="C21" s="67"/>
    </row>
    <row r="22" spans="1:3" ht="12.75">
      <c r="A22" s="1" t="s">
        <v>19</v>
      </c>
      <c r="B22" s="7">
        <v>29.15</v>
      </c>
      <c r="C22" s="67"/>
    </row>
    <row r="23" spans="1:3" ht="12.75">
      <c r="A23" s="1" t="s">
        <v>20</v>
      </c>
      <c r="B23" s="7">
        <v>15.56</v>
      </c>
      <c r="C23" s="67"/>
    </row>
    <row r="24" spans="1:3" ht="12.75">
      <c r="A24" s="1" t="s">
        <v>21</v>
      </c>
      <c r="B24" s="8">
        <v>55</v>
      </c>
      <c r="C24" s="67"/>
    </row>
    <row r="25" spans="1:3" ht="12.75">
      <c r="A25" t="s">
        <v>4</v>
      </c>
      <c r="B25" s="2">
        <f>SUM(B21:B24)</f>
        <v>110.47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352.20000000000005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123.65999999999997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0.15696753246753248</v>
      </c>
      <c r="C32" s="67"/>
    </row>
    <row r="33" spans="1:3" ht="12.75">
      <c r="A33" t="s">
        <v>23</v>
      </c>
      <c r="B33" s="13">
        <f>B25/B2</f>
        <v>0.07173376623376623</v>
      </c>
      <c r="C33" s="67"/>
    </row>
    <row r="34" spans="1:3" ht="12.75">
      <c r="A34" t="s">
        <v>27</v>
      </c>
      <c r="B34" s="13">
        <f>B27/B2</f>
        <v>0.22870129870129874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0" t="s">
        <v>30</v>
      </c>
    </row>
    <row r="2" spans="1:3" ht="12.75">
      <c r="A2" t="s">
        <v>29</v>
      </c>
      <c r="B2" s="9">
        <v>1890</v>
      </c>
      <c r="C2" s="67"/>
    </row>
    <row r="3" spans="1:3" ht="12.75">
      <c r="A3" t="s">
        <v>135</v>
      </c>
      <c r="B3" s="10">
        <v>0.215</v>
      </c>
      <c r="C3" s="67"/>
    </row>
    <row r="4" spans="1:3" ht="12.75">
      <c r="A4" t="s">
        <v>28</v>
      </c>
      <c r="B4">
        <f>B2*B3</f>
        <v>406.34999999999997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79</v>
      </c>
      <c r="C7" s="67"/>
    </row>
    <row r="8" spans="1:3" ht="12.75">
      <c r="A8" s="1" t="s">
        <v>9</v>
      </c>
      <c r="B8" s="11">
        <v>15.6</v>
      </c>
      <c r="C8" s="67"/>
    </row>
    <row r="9" spans="1:3" ht="12.75">
      <c r="A9" s="1" t="s">
        <v>24</v>
      </c>
      <c r="B9" s="11">
        <v>0</v>
      </c>
      <c r="C9" s="67" t="s">
        <v>129</v>
      </c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99.33</v>
      </c>
      <c r="C11" s="67"/>
    </row>
    <row r="12" spans="1:3" ht="12.75">
      <c r="A12" s="1" t="s">
        <v>11</v>
      </c>
      <c r="B12" s="11">
        <v>8</v>
      </c>
      <c r="C12" s="67"/>
    </row>
    <row r="13" spans="1:3" ht="12.75">
      <c r="A13" s="1" t="s">
        <v>13</v>
      </c>
      <c r="B13" s="11">
        <v>20.54</v>
      </c>
      <c r="C13" s="67"/>
    </row>
    <row r="14" spans="1:3" ht="12.75">
      <c r="A14" s="1" t="s">
        <v>14</v>
      </c>
      <c r="B14" s="11">
        <v>22.32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2</v>
      </c>
      <c r="C16" s="67"/>
    </row>
    <row r="17" spans="1:3" ht="12.75">
      <c r="A17" s="1" t="s">
        <v>17</v>
      </c>
      <c r="B17" s="12">
        <v>9.87</v>
      </c>
      <c r="C17" s="67"/>
    </row>
    <row r="18" spans="1:3" ht="12.75">
      <c r="A18" t="s">
        <v>2</v>
      </c>
      <c r="B18" s="2">
        <f>SUM(B7:B17)</f>
        <v>256.65999999999997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9.9</v>
      </c>
      <c r="C21" s="67"/>
    </row>
    <row r="22" spans="1:3" ht="12.75">
      <c r="A22" s="1" t="s">
        <v>19</v>
      </c>
      <c r="B22" s="7">
        <v>27.16</v>
      </c>
      <c r="C22" s="67"/>
    </row>
    <row r="23" spans="1:3" ht="12.75">
      <c r="A23" s="1" t="s">
        <v>20</v>
      </c>
      <c r="B23" s="7">
        <v>13.43</v>
      </c>
      <c r="C23" s="67"/>
    </row>
    <row r="24" spans="1:3" ht="12.75">
      <c r="A24" s="1" t="s">
        <v>21</v>
      </c>
      <c r="B24" s="8">
        <v>55</v>
      </c>
      <c r="C24" s="67"/>
    </row>
    <row r="25" spans="1:3" ht="12.75">
      <c r="A25" t="s">
        <v>4</v>
      </c>
      <c r="B25" s="2">
        <f>SUM(B21:B24)</f>
        <v>105.49000000000001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362.15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44.19999999999999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0.13579894179894178</v>
      </c>
      <c r="C32" s="67"/>
    </row>
    <row r="33" spans="1:3" ht="12.75">
      <c r="A33" t="s">
        <v>23</v>
      </c>
      <c r="B33" s="13">
        <f>B25/B2</f>
        <v>0.05581481481481482</v>
      </c>
      <c r="C33" s="67"/>
    </row>
    <row r="34" spans="1:3" ht="12.75">
      <c r="A34" t="s">
        <v>27</v>
      </c>
      <c r="B34" s="13">
        <f>B27/B2</f>
        <v>0.1916137566137566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0" t="s">
        <v>30</v>
      </c>
    </row>
    <row r="2" spans="1:3" ht="12.75">
      <c r="A2" t="s">
        <v>29</v>
      </c>
      <c r="B2" s="9">
        <v>20</v>
      </c>
      <c r="C2" s="67"/>
    </row>
    <row r="3" spans="1:3" ht="12.75">
      <c r="A3" t="s">
        <v>135</v>
      </c>
      <c r="B3" s="12">
        <v>11.2</v>
      </c>
      <c r="C3" s="67"/>
    </row>
    <row r="4" spans="1:3" ht="12.75">
      <c r="A4" t="s">
        <v>28</v>
      </c>
      <c r="B4" s="2">
        <f>B2*B3</f>
        <v>224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18</v>
      </c>
      <c r="C7" s="67"/>
    </row>
    <row r="8" spans="1:3" ht="12.75">
      <c r="A8" s="1" t="s">
        <v>9</v>
      </c>
      <c r="B8" s="11">
        <v>33.6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25.19</v>
      </c>
      <c r="C11" s="67"/>
    </row>
    <row r="12" spans="1:3" ht="12.75">
      <c r="A12" s="1" t="s">
        <v>11</v>
      </c>
      <c r="B12" s="11">
        <v>11</v>
      </c>
      <c r="C12" s="67"/>
    </row>
    <row r="13" spans="1:3" ht="12.75">
      <c r="A13" s="1" t="s">
        <v>13</v>
      </c>
      <c r="B13" s="11">
        <v>20.53</v>
      </c>
      <c r="C13" s="67"/>
    </row>
    <row r="14" spans="1:3" ht="12.75">
      <c r="A14" s="1" t="s">
        <v>14</v>
      </c>
      <c r="B14" s="11">
        <v>23.29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2</v>
      </c>
      <c r="C16" s="67"/>
    </row>
    <row r="17" spans="1:3" ht="12.75">
      <c r="A17" s="1" t="s">
        <v>17</v>
      </c>
      <c r="B17" s="12">
        <v>5.34</v>
      </c>
      <c r="C17" s="67"/>
    </row>
    <row r="18" spans="1:3" ht="12.75">
      <c r="A18" t="s">
        <v>2</v>
      </c>
      <c r="B18" s="2">
        <f>SUM(B7:B17)</f>
        <v>138.95000000000002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9.98</v>
      </c>
      <c r="C21" s="67"/>
    </row>
    <row r="22" spans="1:3" ht="12.75">
      <c r="A22" s="1" t="s">
        <v>19</v>
      </c>
      <c r="B22" s="7">
        <v>27.42</v>
      </c>
      <c r="C22" s="67"/>
    </row>
    <row r="23" spans="1:3" ht="12.75">
      <c r="A23" s="1" t="s">
        <v>20</v>
      </c>
      <c r="B23" s="7">
        <v>14.14</v>
      </c>
      <c r="C23" s="67"/>
    </row>
    <row r="24" spans="1:3" ht="12.75">
      <c r="A24" s="1" t="s">
        <v>21</v>
      </c>
      <c r="B24" s="8">
        <v>55</v>
      </c>
      <c r="C24" s="67"/>
    </row>
    <row r="25" spans="1:3" ht="12.75">
      <c r="A25" t="s">
        <v>4</v>
      </c>
      <c r="B25" s="2">
        <f>SUM(B21:B24)</f>
        <v>106.54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245.49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-21.49000000000001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6.947500000000001</v>
      </c>
      <c r="C32" s="67"/>
    </row>
    <row r="33" spans="1:3" ht="12.75">
      <c r="A33" t="s">
        <v>23</v>
      </c>
      <c r="B33" s="2">
        <f>B25/B2</f>
        <v>5.327</v>
      </c>
      <c r="C33" s="67"/>
    </row>
    <row r="34" spans="1:3" ht="12.75">
      <c r="A34" t="s">
        <v>27</v>
      </c>
      <c r="B34" s="2">
        <f>B27/B2</f>
        <v>12.2745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4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0" t="s">
        <v>30</v>
      </c>
    </row>
    <row r="2" spans="1:3" ht="12.75">
      <c r="A2" t="s">
        <v>29</v>
      </c>
      <c r="B2" s="9">
        <v>35</v>
      </c>
      <c r="C2" s="67"/>
    </row>
    <row r="3" spans="1:3" ht="12.75">
      <c r="A3" t="s">
        <v>135</v>
      </c>
      <c r="B3" s="12">
        <v>8.52</v>
      </c>
      <c r="C3" s="67"/>
    </row>
    <row r="4" spans="1:3" ht="12.75">
      <c r="A4" t="s">
        <v>28</v>
      </c>
      <c r="B4" s="2">
        <f>B2*B3</f>
        <v>298.2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60</v>
      </c>
      <c r="C7" s="67"/>
    </row>
    <row r="8" spans="1:3" ht="12.75">
      <c r="A8" s="1" t="s">
        <v>9</v>
      </c>
      <c r="B8" s="11">
        <v>39.7</v>
      </c>
      <c r="C8" s="67"/>
    </row>
    <row r="9" spans="1:3" ht="12.75">
      <c r="A9" s="1" t="s">
        <v>24</v>
      </c>
      <c r="B9" s="11">
        <v>3</v>
      </c>
      <c r="C9" s="67" t="s">
        <v>137</v>
      </c>
    </row>
    <row r="10" spans="1:3" ht="12.75">
      <c r="A10" s="1" t="s">
        <v>10</v>
      </c>
      <c r="B10" s="11">
        <v>0</v>
      </c>
      <c r="C10" s="69" t="s">
        <v>151</v>
      </c>
    </row>
    <row r="11" spans="1:3" ht="12.75">
      <c r="A11" s="1" t="s">
        <v>12</v>
      </c>
      <c r="B11" s="11">
        <v>14.6</v>
      </c>
      <c r="C11" s="67"/>
    </row>
    <row r="12" spans="1:3" ht="12.75">
      <c r="A12" s="1" t="s">
        <v>11</v>
      </c>
      <c r="B12" s="11">
        <v>8.5</v>
      </c>
      <c r="C12" s="67"/>
    </row>
    <row r="13" spans="1:3" ht="12.75">
      <c r="A13" s="1" t="s">
        <v>13</v>
      </c>
      <c r="B13" s="11">
        <v>19.37</v>
      </c>
      <c r="C13" s="67"/>
    </row>
    <row r="14" spans="1:3" ht="12.75">
      <c r="A14" s="1" t="s">
        <v>14</v>
      </c>
      <c r="B14" s="11">
        <v>22.26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10</v>
      </c>
      <c r="C16" s="67" t="s">
        <v>138</v>
      </c>
    </row>
    <row r="17" spans="1:3" ht="12.75">
      <c r="A17" s="1" t="s">
        <v>17</v>
      </c>
      <c r="B17" s="12">
        <v>7.1</v>
      </c>
      <c r="C17" s="67"/>
    </row>
    <row r="18" spans="1:3" ht="12.75">
      <c r="A18" t="s">
        <v>2</v>
      </c>
      <c r="B18" s="2">
        <f>SUM(B7:B17)</f>
        <v>184.52999999999997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9.84</v>
      </c>
      <c r="C21" s="67"/>
    </row>
    <row r="22" spans="1:3" ht="12.75">
      <c r="A22" s="1" t="s">
        <v>19</v>
      </c>
      <c r="B22" s="7">
        <v>27.42</v>
      </c>
      <c r="C22" s="67"/>
    </row>
    <row r="23" spans="1:3" ht="12.75">
      <c r="A23" s="1" t="s">
        <v>20</v>
      </c>
      <c r="B23" s="7">
        <v>13.26</v>
      </c>
      <c r="C23" s="67"/>
    </row>
    <row r="24" spans="1:3" ht="12.75">
      <c r="A24" s="1" t="s">
        <v>21</v>
      </c>
      <c r="B24" s="8">
        <v>55</v>
      </c>
      <c r="C24" s="67"/>
    </row>
    <row r="25" spans="1:3" ht="12.75">
      <c r="A25" t="s">
        <v>4</v>
      </c>
      <c r="B25" s="2">
        <f>SUM(B21:B24)</f>
        <v>105.52000000000001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290.04999999999995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8.150000000000034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5.272285714285713</v>
      </c>
      <c r="C32" s="67"/>
    </row>
    <row r="33" spans="1:3" ht="12.75">
      <c r="A33" t="s">
        <v>23</v>
      </c>
      <c r="B33" s="2">
        <f>B25/B2</f>
        <v>3.014857142857143</v>
      </c>
      <c r="C33" s="67"/>
    </row>
    <row r="34" spans="1:3" ht="12.75">
      <c r="A34" t="s">
        <v>27</v>
      </c>
      <c r="B34" s="2">
        <f>B27/B2</f>
        <v>8.287142857142856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0" t="s">
        <v>30</v>
      </c>
    </row>
    <row r="2" spans="1:3" ht="12.75">
      <c r="A2" t="s">
        <v>29</v>
      </c>
      <c r="B2" s="9">
        <v>89</v>
      </c>
      <c r="C2" s="67"/>
    </row>
    <row r="3" spans="1:3" ht="12.75">
      <c r="A3" t="s">
        <v>135</v>
      </c>
      <c r="B3" s="12">
        <v>2.99</v>
      </c>
      <c r="C3" s="67"/>
    </row>
    <row r="4" spans="1:3" ht="12.75">
      <c r="A4" t="s">
        <v>28</v>
      </c>
      <c r="B4" s="2">
        <f>B2*B3</f>
        <v>266.11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18</v>
      </c>
      <c r="C7" s="67"/>
    </row>
    <row r="8" spans="1:3" ht="12.75">
      <c r="A8" s="1" t="s">
        <v>9</v>
      </c>
      <c r="B8" s="11">
        <v>12.3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75.83</v>
      </c>
      <c r="C11" s="67"/>
    </row>
    <row r="12" spans="1:3" ht="12.75">
      <c r="A12" s="1" t="s">
        <v>11</v>
      </c>
      <c r="B12" s="11">
        <v>13.5</v>
      </c>
      <c r="C12" s="67"/>
    </row>
    <row r="13" spans="1:3" ht="12.75">
      <c r="A13" s="1" t="s">
        <v>13</v>
      </c>
      <c r="B13" s="11">
        <v>26.27</v>
      </c>
      <c r="C13" s="67"/>
    </row>
    <row r="14" spans="1:3" ht="12.75">
      <c r="A14" s="1" t="s">
        <v>14</v>
      </c>
      <c r="B14" s="11">
        <v>25.19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2</v>
      </c>
      <c r="C16" s="67"/>
    </row>
    <row r="17" spans="1:3" ht="12.75">
      <c r="A17" s="1" t="s">
        <v>17</v>
      </c>
      <c r="B17" s="12">
        <v>6.92</v>
      </c>
      <c r="C17" s="67"/>
    </row>
    <row r="18" spans="1:3" ht="12.75">
      <c r="A18" t="s">
        <v>2</v>
      </c>
      <c r="B18" s="2">
        <f>SUM(B7:B17)</f>
        <v>180.01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11.52</v>
      </c>
      <c r="C21" s="67"/>
    </row>
    <row r="22" spans="1:3" ht="12.75">
      <c r="A22" s="1" t="s">
        <v>19</v>
      </c>
      <c r="B22" s="7">
        <v>31.42</v>
      </c>
      <c r="C22" s="67"/>
    </row>
    <row r="23" spans="1:3" ht="12.75">
      <c r="A23" s="1" t="s">
        <v>20</v>
      </c>
      <c r="B23" s="7">
        <v>16.57</v>
      </c>
      <c r="C23" s="67"/>
    </row>
    <row r="24" spans="1:3" ht="12.75">
      <c r="A24" s="1" t="s">
        <v>21</v>
      </c>
      <c r="B24" s="8">
        <v>55</v>
      </c>
      <c r="C24" s="67"/>
    </row>
    <row r="25" spans="1:3" ht="12.75">
      <c r="A25" t="s">
        <v>4</v>
      </c>
      <c r="B25" s="2">
        <f>SUM(B21:B24)</f>
        <v>114.50999999999999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294.52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-28.409999999999968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2.022584269662921</v>
      </c>
      <c r="C32" s="67"/>
    </row>
    <row r="33" spans="1:3" ht="12.75">
      <c r="A33" t="s">
        <v>23</v>
      </c>
      <c r="B33" s="2">
        <f>B25/B2</f>
        <v>1.286629213483146</v>
      </c>
      <c r="C33" s="67"/>
    </row>
    <row r="34" spans="1:3" ht="12.75">
      <c r="A34" t="s">
        <v>27</v>
      </c>
      <c r="B34" s="2">
        <f>B27/B2</f>
        <v>3.3092134831460673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0" t="s">
        <v>30</v>
      </c>
    </row>
    <row r="2" spans="1:3" ht="12.75">
      <c r="A2" t="s">
        <v>29</v>
      </c>
      <c r="B2" s="9">
        <v>1500</v>
      </c>
      <c r="C2" s="67"/>
    </row>
    <row r="3" spans="1:3" ht="12.75">
      <c r="A3" t="s">
        <v>135</v>
      </c>
      <c r="B3" s="10">
        <v>0.3</v>
      </c>
      <c r="C3" s="67"/>
    </row>
    <row r="4" spans="1:3" ht="12.75">
      <c r="A4" t="s">
        <v>28</v>
      </c>
      <c r="B4" s="2">
        <f>B2*B3</f>
        <v>450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21</v>
      </c>
      <c r="C7" s="67"/>
    </row>
    <row r="8" spans="1:3" ht="12.75">
      <c r="A8" s="1" t="s">
        <v>9</v>
      </c>
      <c r="B8" s="11">
        <v>39.2</v>
      </c>
      <c r="C8" s="67" t="s">
        <v>130</v>
      </c>
    </row>
    <row r="9" spans="1:3" ht="12.75">
      <c r="A9" s="1" t="s">
        <v>24</v>
      </c>
      <c r="B9" s="11">
        <v>16</v>
      </c>
      <c r="C9" s="69" t="s">
        <v>150</v>
      </c>
    </row>
    <row r="10" spans="1:3" ht="12.75">
      <c r="A10" s="1" t="s">
        <v>10</v>
      </c>
      <c r="B10" s="11">
        <v>0</v>
      </c>
      <c r="C10" s="69" t="s">
        <v>153</v>
      </c>
    </row>
    <row r="11" spans="1:3" ht="12.75">
      <c r="A11" s="1" t="s">
        <v>12</v>
      </c>
      <c r="B11" s="11">
        <v>10.43</v>
      </c>
      <c r="C11" s="67"/>
    </row>
    <row r="12" spans="1:3" ht="12.75">
      <c r="A12" s="1" t="s">
        <v>11</v>
      </c>
      <c r="B12" s="11">
        <v>9</v>
      </c>
      <c r="C12" s="67"/>
    </row>
    <row r="13" spans="1:3" ht="12.75">
      <c r="A13" s="1" t="s">
        <v>13</v>
      </c>
      <c r="B13" s="11">
        <v>21.39</v>
      </c>
      <c r="C13" s="67"/>
    </row>
    <row r="14" spans="1:3" ht="12.75">
      <c r="A14" s="1" t="s">
        <v>14</v>
      </c>
      <c r="B14" s="11">
        <v>25.64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10</v>
      </c>
      <c r="C16" s="67"/>
    </row>
    <row r="17" spans="1:3" ht="12.75">
      <c r="A17" s="1" t="s">
        <v>17</v>
      </c>
      <c r="B17" s="12">
        <v>6.11</v>
      </c>
      <c r="C17" s="67"/>
    </row>
    <row r="18" spans="1:3" ht="12.75">
      <c r="A18" t="s">
        <v>2</v>
      </c>
      <c r="B18" s="2">
        <f>SUM(B7:B17)</f>
        <v>158.77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10.5</v>
      </c>
      <c r="C21" s="67"/>
    </row>
    <row r="22" spans="1:3" ht="12.75">
      <c r="A22" s="1" t="s">
        <v>19</v>
      </c>
      <c r="B22" s="7">
        <v>31.35</v>
      </c>
      <c r="C22" s="67"/>
    </row>
    <row r="23" spans="1:3" ht="12.75">
      <c r="A23" s="1" t="s">
        <v>20</v>
      </c>
      <c r="B23" s="7">
        <v>15.09</v>
      </c>
      <c r="C23" s="67"/>
    </row>
    <row r="24" spans="1:3" ht="12.75">
      <c r="A24" s="1" t="s">
        <v>21</v>
      </c>
      <c r="B24" s="8">
        <v>55</v>
      </c>
      <c r="C24" s="67"/>
    </row>
    <row r="25" spans="1:3" ht="12.75">
      <c r="A25" t="s">
        <v>4</v>
      </c>
      <c r="B25" s="2">
        <f>SUM(B21:B24)</f>
        <v>111.94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270.71000000000004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179.28999999999996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0.10584666666666667</v>
      </c>
      <c r="C32" s="67"/>
    </row>
    <row r="33" spans="1:3" ht="12.75">
      <c r="A33" t="s">
        <v>23</v>
      </c>
      <c r="B33" s="13">
        <f>B25/B2</f>
        <v>0.07462666666666666</v>
      </c>
      <c r="C33" s="67"/>
    </row>
    <row r="34" spans="1:3" ht="12.75">
      <c r="A34" t="s">
        <v>27</v>
      </c>
      <c r="B34" s="13">
        <f>B27/B2</f>
        <v>0.18047333333333335</v>
      </c>
      <c r="C34" s="67"/>
    </row>
  </sheetData>
  <sheetProtection sheet="1" selectLockedCells="1"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3" t="s">
        <v>0</v>
      </c>
      <c r="C1" s="70" t="s">
        <v>30</v>
      </c>
    </row>
    <row r="2" spans="1:3" ht="12.75">
      <c r="A2" t="s">
        <v>29</v>
      </c>
      <c r="B2" s="71">
        <v>850</v>
      </c>
      <c r="C2" s="67"/>
    </row>
    <row r="3" spans="1:3" ht="12.75">
      <c r="A3" t="s">
        <v>135</v>
      </c>
      <c r="B3" s="72">
        <v>0.45</v>
      </c>
      <c r="C3" s="67"/>
    </row>
    <row r="4" spans="1:3" ht="12.75">
      <c r="A4" t="s">
        <v>28</v>
      </c>
      <c r="B4" s="2">
        <f>B2*B3</f>
        <v>382.5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13.72</v>
      </c>
      <c r="C7" s="67"/>
    </row>
    <row r="8" spans="1:3" ht="12.75">
      <c r="A8" s="1" t="s">
        <v>9</v>
      </c>
      <c r="B8" s="11">
        <v>22.6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6</v>
      </c>
      <c r="C10" s="67" t="s">
        <v>131</v>
      </c>
    </row>
    <row r="11" spans="1:3" ht="12.75">
      <c r="A11" s="1" t="s">
        <v>12</v>
      </c>
      <c r="B11" s="11">
        <v>25.32</v>
      </c>
      <c r="C11" s="67"/>
    </row>
    <row r="12" spans="1:3" ht="12.75">
      <c r="A12" s="1" t="s">
        <v>11</v>
      </c>
      <c r="B12" s="11">
        <v>16.5</v>
      </c>
      <c r="C12" s="69" t="s">
        <v>142</v>
      </c>
    </row>
    <row r="13" spans="1:3" ht="12.75">
      <c r="A13" s="1" t="s">
        <v>13</v>
      </c>
      <c r="B13" s="11">
        <v>20.49</v>
      </c>
      <c r="C13" s="67"/>
    </row>
    <row r="14" spans="1:3" ht="12.75">
      <c r="A14" s="1" t="s">
        <v>14</v>
      </c>
      <c r="B14" s="11">
        <v>22.85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2</v>
      </c>
      <c r="C16" s="67"/>
    </row>
    <row r="17" spans="1:3" ht="12.75">
      <c r="A17" s="1" t="s">
        <v>17</v>
      </c>
      <c r="B17" s="12">
        <v>5.18</v>
      </c>
      <c r="C17" s="67"/>
    </row>
    <row r="18" spans="1:3" ht="12.75">
      <c r="A18" t="s">
        <v>2</v>
      </c>
      <c r="B18" s="2">
        <f>SUM(B7:B17)</f>
        <v>134.66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10.04</v>
      </c>
      <c r="C21" s="67"/>
    </row>
    <row r="22" spans="1:3" ht="12.75">
      <c r="A22" s="1" t="s">
        <v>19</v>
      </c>
      <c r="B22" s="7">
        <v>26.54</v>
      </c>
      <c r="C22" s="67"/>
    </row>
    <row r="23" spans="1:3" ht="12.75">
      <c r="A23" s="1" t="s">
        <v>20</v>
      </c>
      <c r="B23" s="7">
        <v>14.47</v>
      </c>
      <c r="C23" s="67"/>
    </row>
    <row r="24" spans="1:3" ht="12.75">
      <c r="A24" s="1" t="s">
        <v>21</v>
      </c>
      <c r="B24" s="8">
        <v>55</v>
      </c>
      <c r="C24" s="67"/>
    </row>
    <row r="25" spans="1:3" ht="12.75">
      <c r="A25" t="s">
        <v>4</v>
      </c>
      <c r="B25" s="2">
        <f>SUM(B21:B24)</f>
        <v>106.05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240.70999999999998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141.79000000000002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0.1584235294117647</v>
      </c>
      <c r="C32" s="67"/>
    </row>
    <row r="33" spans="1:3" ht="12.75">
      <c r="A33" t="s">
        <v>23</v>
      </c>
      <c r="B33" s="13">
        <f>B25/B2</f>
        <v>0.12476470588235294</v>
      </c>
      <c r="C33" s="67"/>
    </row>
    <row r="34" spans="1:3" ht="12.75">
      <c r="A34" t="s">
        <v>27</v>
      </c>
      <c r="B34" s="13">
        <f>B27/B2</f>
        <v>0.28318823529411763</v>
      </c>
      <c r="C34" s="67"/>
    </row>
  </sheetData>
  <sheetProtection sheet="1" selectLockedCells="1"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3" t="s">
        <v>0</v>
      </c>
      <c r="C1" s="70" t="s">
        <v>30</v>
      </c>
    </row>
    <row r="2" spans="1:3" ht="12.75">
      <c r="A2" t="s">
        <v>29</v>
      </c>
      <c r="B2" s="9">
        <v>950</v>
      </c>
      <c r="C2" s="67"/>
    </row>
    <row r="3" spans="1:3" ht="12.75">
      <c r="A3" t="s">
        <v>135</v>
      </c>
      <c r="B3" s="10">
        <v>0.313</v>
      </c>
      <c r="C3" s="67"/>
    </row>
    <row r="4" spans="1:3" ht="12.75">
      <c r="A4" t="s">
        <v>28</v>
      </c>
      <c r="B4" s="2">
        <f>B2*B3</f>
        <v>297.35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26</v>
      </c>
      <c r="C7" s="67"/>
    </row>
    <row r="8" spans="1:3" ht="12.75">
      <c r="A8" s="1" t="s">
        <v>9</v>
      </c>
      <c r="B8" s="11">
        <v>20.7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15.34</v>
      </c>
      <c r="C11" s="67"/>
    </row>
    <row r="12" spans="1:3" ht="12.75">
      <c r="A12" s="1" t="s">
        <v>11</v>
      </c>
      <c r="B12" s="11">
        <v>8</v>
      </c>
      <c r="C12" s="69" t="s">
        <v>143</v>
      </c>
    </row>
    <row r="13" spans="1:3" ht="12.75">
      <c r="A13" s="1" t="s">
        <v>13</v>
      </c>
      <c r="B13" s="11">
        <v>20.05</v>
      </c>
      <c r="C13" s="67"/>
    </row>
    <row r="14" spans="1:3" ht="12.75">
      <c r="A14" s="1" t="s">
        <v>14</v>
      </c>
      <c r="B14" s="11">
        <v>22.06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2</v>
      </c>
      <c r="C16" s="67"/>
    </row>
    <row r="17" spans="1:3" ht="12.75">
      <c r="A17" s="1" t="s">
        <v>17</v>
      </c>
      <c r="B17" s="12">
        <v>4.57</v>
      </c>
      <c r="C17" s="67"/>
    </row>
    <row r="18" spans="1:3" ht="12.75">
      <c r="A18" t="s">
        <v>2</v>
      </c>
      <c r="B18" s="2">
        <f>SUM(B7:B17)</f>
        <v>118.72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9.86</v>
      </c>
      <c r="C21" s="67"/>
    </row>
    <row r="22" spans="1:3" ht="12.75">
      <c r="A22" s="1" t="s">
        <v>19</v>
      </c>
      <c r="B22" s="7">
        <v>26.01</v>
      </c>
      <c r="C22" s="67"/>
    </row>
    <row r="23" spans="1:3" ht="12.75">
      <c r="A23" s="1" t="s">
        <v>20</v>
      </c>
      <c r="B23" s="7">
        <v>13.75</v>
      </c>
      <c r="C23" s="67"/>
    </row>
    <row r="24" spans="1:3" ht="12.75">
      <c r="A24" s="1" t="s">
        <v>21</v>
      </c>
      <c r="B24" s="8">
        <v>55</v>
      </c>
      <c r="C24" s="67"/>
    </row>
    <row r="25" spans="1:3" ht="12.75">
      <c r="A25" t="s">
        <v>4</v>
      </c>
      <c r="B25" s="2">
        <f>SUM(B21:B24)</f>
        <v>104.62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223.34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74.01000000000002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0.12496842105263158</v>
      </c>
      <c r="C32" s="67"/>
    </row>
    <row r="33" spans="1:3" ht="12.75">
      <c r="A33" t="s">
        <v>23</v>
      </c>
      <c r="B33" s="13">
        <f>B25/B2</f>
        <v>0.11012631578947368</v>
      </c>
      <c r="C33" s="67"/>
    </row>
    <row r="34" spans="1:3" ht="12.75">
      <c r="A34" t="s">
        <v>27</v>
      </c>
      <c r="B34" s="13">
        <f>B27/B2</f>
        <v>0.23509473684210527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3" t="s">
        <v>0</v>
      </c>
      <c r="C1" s="70" t="s">
        <v>30</v>
      </c>
    </row>
    <row r="2" spans="1:3" ht="12.75">
      <c r="A2" t="s">
        <v>29</v>
      </c>
      <c r="B2" s="9">
        <v>1300</v>
      </c>
      <c r="C2" s="67"/>
    </row>
    <row r="3" spans="1:3" ht="12.75">
      <c r="A3" t="s">
        <v>135</v>
      </c>
      <c r="B3" s="10">
        <v>0.11</v>
      </c>
      <c r="C3" s="67"/>
    </row>
    <row r="4" spans="1:3" ht="12.75">
      <c r="A4" t="s">
        <v>28</v>
      </c>
      <c r="B4" s="2">
        <f>B2*B3</f>
        <v>143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15</v>
      </c>
      <c r="C7" s="67"/>
    </row>
    <row r="8" spans="1:3" ht="12.75">
      <c r="A8" s="1" t="s">
        <v>9</v>
      </c>
      <c r="B8" s="11">
        <v>11.1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14.8</v>
      </c>
      <c r="C11" s="67"/>
    </row>
    <row r="12" spans="1:3" ht="12.75">
      <c r="A12" s="1" t="s">
        <v>11</v>
      </c>
      <c r="B12" s="11">
        <v>0</v>
      </c>
      <c r="C12" s="67"/>
    </row>
    <row r="13" spans="1:3" ht="12.75">
      <c r="A13" s="1" t="s">
        <v>13</v>
      </c>
      <c r="B13" s="11">
        <v>21.34</v>
      </c>
      <c r="C13" s="67"/>
    </row>
    <row r="14" spans="1:3" ht="12.75">
      <c r="A14" s="1" t="s">
        <v>14</v>
      </c>
      <c r="B14" s="11">
        <v>23.19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2</v>
      </c>
      <c r="C16" s="67"/>
    </row>
    <row r="17" spans="1:3" ht="12.75">
      <c r="A17" s="1" t="s">
        <v>17</v>
      </c>
      <c r="B17" s="12">
        <v>3.5</v>
      </c>
      <c r="C17" s="67"/>
    </row>
    <row r="18" spans="1:3" ht="12.75">
      <c r="A18" t="s">
        <v>2</v>
      </c>
      <c r="B18" s="2">
        <f>SUM(B7:B17)</f>
        <v>90.93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10.26</v>
      </c>
      <c r="C21" s="67"/>
    </row>
    <row r="22" spans="1:3" ht="12.75">
      <c r="A22" s="1" t="s">
        <v>19</v>
      </c>
      <c r="B22" s="7">
        <v>27.26</v>
      </c>
      <c r="C22" s="67"/>
    </row>
    <row r="23" spans="1:3" ht="12.75">
      <c r="A23" s="1" t="s">
        <v>20</v>
      </c>
      <c r="B23" s="7">
        <v>14.78</v>
      </c>
      <c r="C23" s="67"/>
    </row>
    <row r="24" spans="1:3" ht="12.75">
      <c r="A24" s="1" t="s">
        <v>21</v>
      </c>
      <c r="B24" s="8">
        <v>55</v>
      </c>
      <c r="C24" s="67"/>
    </row>
    <row r="25" spans="1:3" ht="12.75">
      <c r="A25" t="s">
        <v>4</v>
      </c>
      <c r="B25" s="2">
        <f>SUM(B21:B24)</f>
        <v>107.30000000000001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198.23000000000002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-55.23000000000002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13">
        <f>B18/B2</f>
        <v>0.06994615384615385</v>
      </c>
      <c r="C32" s="67"/>
    </row>
    <row r="33" spans="1:3" ht="12.75">
      <c r="A33" t="s">
        <v>23</v>
      </c>
      <c r="B33" s="13">
        <f>B25/B2</f>
        <v>0.08253846153846155</v>
      </c>
      <c r="C33" s="67"/>
    </row>
    <row r="34" spans="1:3" ht="12.75">
      <c r="A34" t="s">
        <v>27</v>
      </c>
      <c r="B34" s="13">
        <f>B27/B2</f>
        <v>0.15248461538461539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3" t="s">
        <v>0</v>
      </c>
      <c r="C1" s="70" t="s">
        <v>30</v>
      </c>
    </row>
    <row r="2" spans="1:3" ht="12.75">
      <c r="A2" t="s">
        <v>29</v>
      </c>
      <c r="B2" s="9">
        <v>56</v>
      </c>
      <c r="C2" s="67"/>
    </row>
    <row r="3" spans="1:3" ht="12.75">
      <c r="A3" t="s">
        <v>135</v>
      </c>
      <c r="B3" s="12">
        <v>5.9</v>
      </c>
      <c r="C3" s="67"/>
    </row>
    <row r="4" spans="1:3" ht="12.75">
      <c r="A4" t="s">
        <v>28</v>
      </c>
      <c r="B4" s="2">
        <f>B2*B3</f>
        <v>330.40000000000003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14.3</v>
      </c>
      <c r="C7" s="67"/>
    </row>
    <row r="8" spans="1:3" ht="12.75">
      <c r="A8" s="1" t="s">
        <v>9</v>
      </c>
      <c r="B8" s="11">
        <v>26.8</v>
      </c>
      <c r="C8" s="67"/>
    </row>
    <row r="9" spans="1:3" ht="12.75">
      <c r="A9" s="1" t="s">
        <v>24</v>
      </c>
      <c r="B9" s="11">
        <v>10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93.46</v>
      </c>
      <c r="C11" s="67"/>
    </row>
    <row r="12" spans="1:3" ht="12.75">
      <c r="A12" s="1" t="s">
        <v>11</v>
      </c>
      <c r="B12" s="11">
        <v>7.2</v>
      </c>
      <c r="C12" s="67"/>
    </row>
    <row r="13" spans="1:3" ht="12.75">
      <c r="A13" s="1" t="s">
        <v>13</v>
      </c>
      <c r="B13" s="11">
        <v>20.32</v>
      </c>
      <c r="C13" s="67"/>
    </row>
    <row r="14" spans="1:3" ht="12.75">
      <c r="A14" s="1" t="s">
        <v>14</v>
      </c>
      <c r="B14" s="11">
        <v>20.94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9.5</v>
      </c>
      <c r="C16" s="67"/>
    </row>
    <row r="17" spans="1:3" ht="12.75">
      <c r="A17" s="1" t="s">
        <v>17</v>
      </c>
      <c r="B17" s="12">
        <v>8.1</v>
      </c>
      <c r="C17" s="67"/>
    </row>
    <row r="18" spans="1:3" ht="12.75">
      <c r="A18" t="s">
        <v>2</v>
      </c>
      <c r="B18" s="2">
        <f>SUM(B7:B17)</f>
        <v>210.61999999999998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9.69</v>
      </c>
      <c r="C21" s="67"/>
    </row>
    <row r="22" spans="1:3" ht="12.75">
      <c r="A22" s="1" t="s">
        <v>19</v>
      </c>
      <c r="B22" s="7">
        <v>24.98</v>
      </c>
      <c r="C22" s="67"/>
    </row>
    <row r="23" spans="1:3" ht="12.75">
      <c r="A23" s="1" t="s">
        <v>20</v>
      </c>
      <c r="B23" s="7">
        <v>12.17</v>
      </c>
      <c r="C23" s="67"/>
    </row>
    <row r="24" spans="1:3" ht="12.75">
      <c r="A24" s="1" t="s">
        <v>21</v>
      </c>
      <c r="B24" s="8">
        <v>55</v>
      </c>
      <c r="C24" s="67"/>
    </row>
    <row r="25" spans="1:3" ht="12.75">
      <c r="A25" t="s">
        <v>4</v>
      </c>
      <c r="B25" s="2">
        <f>SUM(B21:B24)</f>
        <v>101.84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312.46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17.940000000000055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3.761071428571428</v>
      </c>
      <c r="C32" s="67"/>
    </row>
    <row r="33" spans="1:3" ht="12.75">
      <c r="A33" t="s">
        <v>23</v>
      </c>
      <c r="B33" s="2">
        <f>B25/B2</f>
        <v>1.8185714285714287</v>
      </c>
      <c r="C33" s="67"/>
    </row>
    <row r="34" spans="1:3" ht="12.75">
      <c r="A34" t="s">
        <v>27</v>
      </c>
      <c r="B34" s="2">
        <f>B27/B2</f>
        <v>5.579642857142857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zoomScalePageLayoutView="0" workbookViewId="0" topLeftCell="A1">
      <selection activeCell="G28" sqref="G28"/>
    </sheetView>
  </sheetViews>
  <sheetFormatPr defaultColWidth="9.140625" defaultRowHeight="12.75"/>
  <cols>
    <col min="2" max="2" width="10.28125" style="0" customWidth="1"/>
    <col min="3" max="8" width="9.7109375" style="0" customWidth="1"/>
    <col min="9" max="12" width="8.421875" style="0" customWidth="1"/>
  </cols>
  <sheetData>
    <row r="1" spans="1:8" ht="12.75">
      <c r="A1" s="48"/>
      <c r="B1" s="49" t="s">
        <v>154</v>
      </c>
      <c r="C1" s="49" t="s">
        <v>117</v>
      </c>
      <c r="D1" s="49" t="s">
        <v>116</v>
      </c>
      <c r="E1" s="73" t="s">
        <v>75</v>
      </c>
      <c r="F1" s="49" t="s">
        <v>70</v>
      </c>
      <c r="G1" s="49" t="s">
        <v>70</v>
      </c>
      <c r="H1" s="50" t="s">
        <v>70</v>
      </c>
    </row>
    <row r="2" spans="1:8" ht="12.75">
      <c r="A2" s="51" t="s">
        <v>67</v>
      </c>
      <c r="B2" s="15" t="s">
        <v>155</v>
      </c>
      <c r="C2" s="15" t="s">
        <v>155</v>
      </c>
      <c r="D2" s="44" t="s">
        <v>117</v>
      </c>
      <c r="E2" s="74" t="s">
        <v>76</v>
      </c>
      <c r="F2" s="15" t="s">
        <v>68</v>
      </c>
      <c r="G2" s="15" t="s">
        <v>156</v>
      </c>
      <c r="H2" s="52" t="s">
        <v>69</v>
      </c>
    </row>
    <row r="3" spans="1:8" ht="12.75">
      <c r="A3" s="37" t="s">
        <v>52</v>
      </c>
      <c r="B3" s="45">
        <f>HRSW!B4</f>
        <v>353.94</v>
      </c>
      <c r="C3" s="45">
        <f>HRSW!B18</f>
        <v>210.6</v>
      </c>
      <c r="D3" s="16">
        <f>B3-C3</f>
        <v>143.34</v>
      </c>
      <c r="E3" s="18">
        <v>1200</v>
      </c>
      <c r="F3" s="19">
        <f aca="true" t="shared" si="0" ref="F3:F20">B3*E3</f>
        <v>424728</v>
      </c>
      <c r="G3" s="19">
        <f aca="true" t="shared" si="1" ref="G3:G20">E3*C3</f>
        <v>252720</v>
      </c>
      <c r="H3" s="30">
        <f>F3-G3</f>
        <v>172008</v>
      </c>
    </row>
    <row r="4" spans="1:8" ht="12.75">
      <c r="A4" s="37" t="s">
        <v>53</v>
      </c>
      <c r="B4" s="45">
        <f>Durum!B4</f>
        <v>415.65000000000003</v>
      </c>
      <c r="C4" s="45">
        <f>Durum!B18</f>
        <v>229.63000000000002</v>
      </c>
      <c r="D4" s="16">
        <f aca="true" t="shared" si="2" ref="D4:D20">B4-C4</f>
        <v>186.02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20">F4-G4</f>
        <v>0</v>
      </c>
    </row>
    <row r="5" spans="1:8" ht="12.75">
      <c r="A5" s="37" t="s">
        <v>54</v>
      </c>
      <c r="B5" s="45">
        <f>Barley!B4</f>
        <v>390</v>
      </c>
      <c r="C5" s="45">
        <f>Barley!B18</f>
        <v>202.58</v>
      </c>
      <c r="D5" s="16">
        <f t="shared" si="2"/>
        <v>187.42</v>
      </c>
      <c r="E5" s="18">
        <v>0</v>
      </c>
      <c r="F5" s="19">
        <f t="shared" si="0"/>
        <v>0</v>
      </c>
      <c r="G5" s="19">
        <f t="shared" si="1"/>
        <v>0</v>
      </c>
      <c r="H5" s="30">
        <f t="shared" si="3"/>
        <v>0</v>
      </c>
    </row>
    <row r="6" spans="1:8" ht="12.75">
      <c r="A6" s="37" t="s">
        <v>26</v>
      </c>
      <c r="B6" s="45">
        <f>Corn!B4</f>
        <v>470.8</v>
      </c>
      <c r="C6" s="45">
        <f>Corn!B18</f>
        <v>317.04999999999995</v>
      </c>
      <c r="D6" s="16">
        <f t="shared" si="2"/>
        <v>153.75000000000006</v>
      </c>
      <c r="E6" s="18">
        <v>0</v>
      </c>
      <c r="F6" s="19">
        <f t="shared" si="0"/>
        <v>0</v>
      </c>
      <c r="G6" s="19">
        <f t="shared" si="1"/>
        <v>0</v>
      </c>
      <c r="H6" s="30">
        <f t="shared" si="3"/>
        <v>0</v>
      </c>
    </row>
    <row r="7" spans="1:8" ht="12.75">
      <c r="A7" s="37" t="s">
        <v>25</v>
      </c>
      <c r="B7" s="45">
        <f>Soyb!B4</f>
        <v>336.34999999999997</v>
      </c>
      <c r="C7" s="45">
        <f>Soyb!B18</f>
        <v>157.14</v>
      </c>
      <c r="D7" s="16">
        <f t="shared" si="2"/>
        <v>179.20999999999998</v>
      </c>
      <c r="E7" s="18">
        <v>800</v>
      </c>
      <c r="F7" s="19">
        <f t="shared" si="0"/>
        <v>269080</v>
      </c>
      <c r="G7" s="19">
        <f t="shared" si="1"/>
        <v>125711.99999999999</v>
      </c>
      <c r="H7" s="30">
        <f t="shared" si="3"/>
        <v>143368</v>
      </c>
    </row>
    <row r="8" spans="1:8" ht="12.75">
      <c r="A8" s="37" t="s">
        <v>82</v>
      </c>
      <c r="B8" s="45">
        <f>Drybean!B4</f>
        <v>540.6</v>
      </c>
      <c r="C8" s="45">
        <f>Drybean!B18</f>
        <v>288.59000000000003</v>
      </c>
      <c r="D8" s="16">
        <f t="shared" si="2"/>
        <v>252.01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37" t="s">
        <v>55</v>
      </c>
      <c r="B9" s="45">
        <f>Oil_SF!B4</f>
        <v>360.19</v>
      </c>
      <c r="C9" s="45">
        <f>Oil_SF!B18</f>
        <v>213.2</v>
      </c>
      <c r="D9" s="16">
        <f t="shared" si="2"/>
        <v>146.99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37" t="s">
        <v>56</v>
      </c>
      <c r="B10" s="45">
        <f>Conf_SF!B4</f>
        <v>475.86</v>
      </c>
      <c r="C10" s="45">
        <f>Conf_SF!B18</f>
        <v>241.73000000000002</v>
      </c>
      <c r="D10" s="16">
        <f t="shared" si="2"/>
        <v>234.13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37" t="s">
        <v>57</v>
      </c>
      <c r="B11" s="45">
        <f>Canola!B4</f>
        <v>406.34999999999997</v>
      </c>
      <c r="C11" s="45">
        <f>Canola!B18</f>
        <v>256.65999999999997</v>
      </c>
      <c r="D11" s="16">
        <f t="shared" si="2"/>
        <v>149.69</v>
      </c>
      <c r="E11" s="18">
        <v>400</v>
      </c>
      <c r="F11" s="19">
        <f t="shared" si="0"/>
        <v>162540</v>
      </c>
      <c r="G11" s="19">
        <f t="shared" si="1"/>
        <v>102663.99999999999</v>
      </c>
      <c r="H11" s="30">
        <f t="shared" si="3"/>
        <v>59876.000000000015</v>
      </c>
    </row>
    <row r="12" spans="1:8" ht="12.75">
      <c r="A12" s="37" t="s">
        <v>58</v>
      </c>
      <c r="B12" s="45">
        <f>Flax!B4</f>
        <v>224</v>
      </c>
      <c r="C12" s="45">
        <f>Flax!B18</f>
        <v>138.95000000000002</v>
      </c>
      <c r="D12" s="16">
        <f t="shared" si="2"/>
        <v>85.04999999999998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37" t="s">
        <v>61</v>
      </c>
      <c r="B13" s="45">
        <f>Peas!B4</f>
        <v>298.2</v>
      </c>
      <c r="C13" s="45">
        <f>Peas!B18</f>
        <v>184.52999999999997</v>
      </c>
      <c r="D13" s="16">
        <f t="shared" si="2"/>
        <v>113.67000000000002</v>
      </c>
      <c r="E13" s="18">
        <v>0</v>
      </c>
      <c r="F13" s="19">
        <f t="shared" si="0"/>
        <v>0</v>
      </c>
      <c r="G13" s="19">
        <f t="shared" si="1"/>
        <v>0</v>
      </c>
      <c r="H13" s="30">
        <f t="shared" si="3"/>
        <v>0</v>
      </c>
    </row>
    <row r="14" spans="1:8" ht="12.75">
      <c r="A14" s="37" t="s">
        <v>62</v>
      </c>
      <c r="B14" s="45">
        <f>Oats!B4</f>
        <v>266.11</v>
      </c>
      <c r="C14" s="45">
        <f>Oats!B18</f>
        <v>180.01</v>
      </c>
      <c r="D14" s="16">
        <f t="shared" si="2"/>
        <v>86.10000000000002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37" t="s">
        <v>63</v>
      </c>
      <c r="B15" s="45">
        <f>Lentil!B4</f>
        <v>450</v>
      </c>
      <c r="C15" s="45">
        <f>Lentil!B18</f>
        <v>158.77</v>
      </c>
      <c r="D15" s="16">
        <f t="shared" si="2"/>
        <v>291.23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37" t="s">
        <v>59</v>
      </c>
      <c r="B16" s="45">
        <f>Mustard!B4</f>
        <v>382.5</v>
      </c>
      <c r="C16" s="45">
        <f>Mustard!B18</f>
        <v>134.66</v>
      </c>
      <c r="D16" s="16">
        <f t="shared" si="2"/>
        <v>247.84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37" t="s">
        <v>60</v>
      </c>
      <c r="B17" s="45">
        <f>Buckwht!B4</f>
        <v>297.35</v>
      </c>
      <c r="C17" s="45">
        <f>Buckwht!B18</f>
        <v>118.72</v>
      </c>
      <c r="D17" s="16">
        <f t="shared" si="2"/>
        <v>178.63000000000002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37" t="s">
        <v>64</v>
      </c>
      <c r="B18" s="45">
        <f>Millet!B4</f>
        <v>143</v>
      </c>
      <c r="C18" s="45">
        <f>Millet!B18</f>
        <v>90.93</v>
      </c>
      <c r="D18" s="16">
        <f t="shared" si="2"/>
        <v>52.06999999999999</v>
      </c>
      <c r="E18" s="18">
        <v>0</v>
      </c>
      <c r="F18" s="19">
        <f t="shared" si="0"/>
        <v>0</v>
      </c>
      <c r="G18" s="19">
        <f t="shared" si="1"/>
        <v>0</v>
      </c>
      <c r="H18" s="30">
        <f t="shared" si="3"/>
        <v>0</v>
      </c>
    </row>
    <row r="19" spans="1:8" ht="12.75">
      <c r="A19" s="37" t="s">
        <v>65</v>
      </c>
      <c r="B19" s="45">
        <f>'Wint.Wht'!B4</f>
        <v>330.40000000000003</v>
      </c>
      <c r="C19" s="45">
        <f>'Wint.Wht'!B18</f>
        <v>210.61999999999998</v>
      </c>
      <c r="D19" s="16">
        <f t="shared" si="2"/>
        <v>119.78000000000006</v>
      </c>
      <c r="E19" s="18">
        <v>0</v>
      </c>
      <c r="F19" s="19">
        <f t="shared" si="0"/>
        <v>0</v>
      </c>
      <c r="G19" s="19">
        <f t="shared" si="1"/>
        <v>0</v>
      </c>
      <c r="H19" s="30">
        <f t="shared" si="3"/>
        <v>0</v>
      </c>
    </row>
    <row r="20" spans="1:8" ht="12.75">
      <c r="A20" s="37" t="s">
        <v>66</v>
      </c>
      <c r="B20" s="45">
        <f>Rye!B4</f>
        <v>287.5</v>
      </c>
      <c r="C20" s="45">
        <f>Rye!B18</f>
        <v>161.26</v>
      </c>
      <c r="D20" s="16">
        <f t="shared" si="2"/>
        <v>126.24000000000001</v>
      </c>
      <c r="E20" s="18">
        <v>0</v>
      </c>
      <c r="F20" s="19">
        <f t="shared" si="0"/>
        <v>0</v>
      </c>
      <c r="G20" s="19">
        <f t="shared" si="1"/>
        <v>0</v>
      </c>
      <c r="H20" s="30">
        <f t="shared" si="3"/>
        <v>0</v>
      </c>
    </row>
    <row r="21" spans="1:8" ht="12.75">
      <c r="A21" s="33" t="s">
        <v>79</v>
      </c>
      <c r="B21" s="14"/>
      <c r="C21" s="14"/>
      <c r="D21" s="14"/>
      <c r="E21" s="20">
        <f>SUM(E3:E20)</f>
        <v>2400</v>
      </c>
      <c r="F21" s="20">
        <f>SUM(F3:F20)</f>
        <v>856348</v>
      </c>
      <c r="G21" s="20">
        <f>SUM(G3:G20)</f>
        <v>481096</v>
      </c>
      <c r="H21" s="34">
        <f>SUM(H3:H20)</f>
        <v>375252</v>
      </c>
    </row>
    <row r="22" spans="1:7" ht="12.75">
      <c r="A22" s="4"/>
      <c r="B22" s="4"/>
      <c r="C22" s="4"/>
      <c r="D22" s="4"/>
      <c r="E22" s="16"/>
      <c r="F22" s="16"/>
      <c r="G22" s="16"/>
    </row>
    <row r="23" spans="1:8" ht="12.75">
      <c r="A23" s="3"/>
      <c r="B23" s="3"/>
      <c r="C23" s="85" t="s">
        <v>51</v>
      </c>
      <c r="D23" s="85"/>
      <c r="E23" s="85"/>
      <c r="F23" s="3"/>
      <c r="G23" s="3"/>
      <c r="H23" s="3"/>
    </row>
    <row r="24" spans="1:8" ht="12.75">
      <c r="A24" s="58" t="s">
        <v>77</v>
      </c>
      <c r="B24" s="59"/>
      <c r="C24" s="59"/>
      <c r="D24" s="60"/>
      <c r="E24" s="59" t="s">
        <v>78</v>
      </c>
      <c r="F24" s="59"/>
      <c r="G24" s="59"/>
      <c r="H24" s="53"/>
    </row>
    <row r="25" spans="1:8" ht="12.75">
      <c r="A25" s="86" t="s">
        <v>28</v>
      </c>
      <c r="B25" s="87"/>
      <c r="C25" s="19">
        <f>F21</f>
        <v>856348</v>
      </c>
      <c r="D25" s="4"/>
      <c r="E25" s="87" t="s">
        <v>72</v>
      </c>
      <c r="F25" s="87"/>
      <c r="G25" s="19">
        <f>G21</f>
        <v>481096</v>
      </c>
      <c r="H25" s="54"/>
    </row>
    <row r="26" spans="1:8" ht="12.75">
      <c r="A26" s="88" t="s">
        <v>147</v>
      </c>
      <c r="B26" s="84"/>
      <c r="C26" s="18">
        <v>0</v>
      </c>
      <c r="D26" s="61" t="s">
        <v>74</v>
      </c>
      <c r="E26" s="84" t="s">
        <v>119</v>
      </c>
      <c r="F26" s="84"/>
      <c r="G26" s="18">
        <v>51300</v>
      </c>
      <c r="H26" s="62" t="s">
        <v>74</v>
      </c>
    </row>
    <row r="27" spans="1:11" ht="12.75">
      <c r="A27" s="79"/>
      <c r="B27" s="80"/>
      <c r="C27" s="18">
        <v>0</v>
      </c>
      <c r="D27" s="4"/>
      <c r="E27" s="84" t="s">
        <v>71</v>
      </c>
      <c r="F27" s="84"/>
      <c r="G27" s="18">
        <v>132000</v>
      </c>
      <c r="H27" s="56"/>
      <c r="K27" s="63"/>
    </row>
    <row r="28" spans="1:8" ht="12.75">
      <c r="A28" s="79"/>
      <c r="B28" s="80"/>
      <c r="C28" s="18">
        <v>0</v>
      </c>
      <c r="D28" s="4"/>
      <c r="E28" s="84" t="s">
        <v>120</v>
      </c>
      <c r="F28" s="84"/>
      <c r="G28" s="18">
        <v>0</v>
      </c>
      <c r="H28" s="56"/>
    </row>
    <row r="29" spans="1:8" ht="12.75">
      <c r="A29" s="79"/>
      <c r="B29" s="80"/>
      <c r="C29" s="18">
        <v>0</v>
      </c>
      <c r="D29" s="4"/>
      <c r="E29" s="84" t="s">
        <v>73</v>
      </c>
      <c r="F29" s="84"/>
      <c r="G29" s="18">
        <v>0</v>
      </c>
      <c r="H29" s="56"/>
    </row>
    <row r="30" spans="1:8" ht="12.75">
      <c r="A30" s="79"/>
      <c r="B30" s="80"/>
      <c r="C30" s="18">
        <v>0</v>
      </c>
      <c r="D30" s="4"/>
      <c r="E30" s="80" t="s">
        <v>146</v>
      </c>
      <c r="F30" s="80"/>
      <c r="G30" s="18">
        <v>0</v>
      </c>
      <c r="H30" s="56"/>
    </row>
    <row r="31" spans="1:8" ht="12.75">
      <c r="A31" s="79"/>
      <c r="B31" s="80"/>
      <c r="C31" s="18">
        <v>0</v>
      </c>
      <c r="D31" s="4"/>
      <c r="E31" s="80"/>
      <c r="F31" s="80"/>
      <c r="G31" s="18">
        <v>0</v>
      </c>
      <c r="H31" s="56"/>
    </row>
    <row r="32" spans="1:8" ht="12.75">
      <c r="A32" s="79" t="s">
        <v>81</v>
      </c>
      <c r="B32" s="80"/>
      <c r="C32" s="22">
        <v>0</v>
      </c>
      <c r="D32" s="55"/>
      <c r="E32" s="80" t="s">
        <v>80</v>
      </c>
      <c r="F32" s="80"/>
      <c r="G32" s="22">
        <v>14300</v>
      </c>
      <c r="H32" s="56"/>
    </row>
    <row r="33" spans="1:8" ht="12.75">
      <c r="A33" s="37" t="s">
        <v>70</v>
      </c>
      <c r="B33" s="4"/>
      <c r="C33" s="19">
        <f>SUM(C25:C32)</f>
        <v>856348</v>
      </c>
      <c r="D33" s="4"/>
      <c r="E33" s="4" t="s">
        <v>70</v>
      </c>
      <c r="F33" s="4"/>
      <c r="G33" s="28">
        <f>SUM(G25:G32)</f>
        <v>678696</v>
      </c>
      <c r="H33" s="54"/>
    </row>
    <row r="34" spans="1:8" ht="12.75">
      <c r="A34" s="38" t="s">
        <v>118</v>
      </c>
      <c r="B34" s="3"/>
      <c r="C34" s="3"/>
      <c r="D34" s="3"/>
      <c r="E34" s="3"/>
      <c r="F34" s="3"/>
      <c r="G34" s="64">
        <f>C33-G33</f>
        <v>177652</v>
      </c>
      <c r="H34" s="57"/>
    </row>
    <row r="35" ht="12.75">
      <c r="G35" s="6"/>
    </row>
    <row r="36" spans="1:8" ht="12.75">
      <c r="A36" s="47" t="s">
        <v>132</v>
      </c>
      <c r="B36" s="81"/>
      <c r="C36" s="81"/>
      <c r="D36" s="81"/>
      <c r="E36" s="81"/>
      <c r="F36" s="65" t="s">
        <v>123</v>
      </c>
      <c r="G36" s="82"/>
      <c r="H36" s="82"/>
    </row>
    <row r="37" spans="3:6" ht="12.75">
      <c r="C37" s="46"/>
      <c r="D37" s="46"/>
      <c r="E37" s="46"/>
      <c r="F37" s="46"/>
    </row>
    <row r="38" spans="1:12" ht="12.75">
      <c r="A38" t="s">
        <v>30</v>
      </c>
      <c r="B38" s="83" t="s">
        <v>124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40" ht="12.75">
      <c r="A40" t="s">
        <v>121</v>
      </c>
    </row>
    <row r="41" spans="1:12" ht="12.75">
      <c r="A41" s="25" t="s">
        <v>83</v>
      </c>
      <c r="B41" s="26" t="s">
        <v>84</v>
      </c>
      <c r="C41" s="26" t="s">
        <v>85</v>
      </c>
      <c r="D41" s="26" t="s">
        <v>86</v>
      </c>
      <c r="E41" s="26" t="s">
        <v>87</v>
      </c>
      <c r="F41" s="26" t="s">
        <v>88</v>
      </c>
      <c r="G41" s="26" t="s">
        <v>89</v>
      </c>
      <c r="H41" s="26" t="s">
        <v>90</v>
      </c>
      <c r="I41" s="26" t="s">
        <v>91</v>
      </c>
      <c r="J41" s="26" t="s">
        <v>92</v>
      </c>
      <c r="K41" s="26" t="s">
        <v>93</v>
      </c>
      <c r="L41" s="27" t="s">
        <v>94</v>
      </c>
    </row>
    <row r="42" spans="1:12" ht="12.75">
      <c r="A42" s="36" t="s">
        <v>52</v>
      </c>
      <c r="B42" s="28">
        <f>$E3*HRSW!$B7</f>
        <v>30600</v>
      </c>
      <c r="C42" s="28">
        <f>$E3*HRSW!$B8</f>
        <v>35160</v>
      </c>
      <c r="D42" s="28">
        <f>$E3*HRSW!$B9</f>
        <v>12600</v>
      </c>
      <c r="E42" s="28">
        <f>$E3*HRSW!$B10</f>
        <v>0</v>
      </c>
      <c r="F42" s="28">
        <f>$E3*HRSW!$B11</f>
        <v>99528</v>
      </c>
      <c r="G42" s="28">
        <f>$E3*HRSW!$B12</f>
        <v>8640</v>
      </c>
      <c r="H42" s="28">
        <f>$E3*HRSW!$B13</f>
        <v>26064</v>
      </c>
      <c r="I42" s="28">
        <f>$E3*HRSW!$B14</f>
        <v>28008</v>
      </c>
      <c r="J42" s="28">
        <f>$E3*HRSW!$B15</f>
        <v>0</v>
      </c>
      <c r="K42" s="28">
        <f>$E3*HRSW!$B16</f>
        <v>2400</v>
      </c>
      <c r="L42" s="29">
        <f>$E3*HRSW!$B17</f>
        <v>9720</v>
      </c>
    </row>
    <row r="43" spans="1:12" ht="12.75">
      <c r="A43" s="37" t="s">
        <v>53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37" t="s">
        <v>54</v>
      </c>
      <c r="B44" s="19">
        <f>$E5*Barley!$B7</f>
        <v>0</v>
      </c>
      <c r="C44" s="19">
        <f>$E5*Barley!$B8</f>
        <v>0</v>
      </c>
      <c r="D44" s="19">
        <f>$E5*Barley!$B9</f>
        <v>0</v>
      </c>
      <c r="E44" s="19">
        <f>$E5*Barley!$B10</f>
        <v>0</v>
      </c>
      <c r="F44" s="19">
        <f>$E5*Barley!$B11</f>
        <v>0</v>
      </c>
      <c r="G44" s="19">
        <f>$E5*Barley!$B12</f>
        <v>0</v>
      </c>
      <c r="H44" s="19">
        <f>$E5*Barley!$B13</f>
        <v>0</v>
      </c>
      <c r="I44" s="19">
        <f>$E5*Barley!$B14</f>
        <v>0</v>
      </c>
      <c r="J44" s="19">
        <f>$E5*Barley!$B15</f>
        <v>0</v>
      </c>
      <c r="K44" s="19">
        <f>$E5*Barley!$B16</f>
        <v>0</v>
      </c>
      <c r="L44" s="30">
        <f>$E5*Barley!$B17</f>
        <v>0</v>
      </c>
    </row>
    <row r="45" spans="1:12" ht="12.75">
      <c r="A45" s="37" t="s">
        <v>26</v>
      </c>
      <c r="B45" s="19">
        <f>$E6*Corn!$B7</f>
        <v>0</v>
      </c>
      <c r="C45" s="19">
        <f>$E6*Corn!$B8</f>
        <v>0</v>
      </c>
      <c r="D45" s="19">
        <f>$E6*Corn!$B9</f>
        <v>0</v>
      </c>
      <c r="E45" s="19">
        <f>$E6*Corn!$B10</f>
        <v>0</v>
      </c>
      <c r="F45" s="19">
        <f>$E6*Corn!$B11</f>
        <v>0</v>
      </c>
      <c r="G45" s="19">
        <f>$E6*Corn!$B12</f>
        <v>0</v>
      </c>
      <c r="H45" s="19">
        <f>$E6*Corn!$B13</f>
        <v>0</v>
      </c>
      <c r="I45" s="19">
        <f>$E6*Corn!$B14</f>
        <v>0</v>
      </c>
      <c r="J45" s="19">
        <f>$E6*Corn!$B15</f>
        <v>0</v>
      </c>
      <c r="K45" s="19">
        <f>$E6*Corn!$B16</f>
        <v>0</v>
      </c>
      <c r="L45" s="30">
        <f>$E6*Corn!$B17</f>
        <v>0</v>
      </c>
    </row>
    <row r="46" spans="1:12" ht="12.75">
      <c r="A46" s="37" t="s">
        <v>25</v>
      </c>
      <c r="B46" s="19">
        <f>$E7*Soyb!$B7</f>
        <v>52640</v>
      </c>
      <c r="C46" s="19">
        <f>$E7*Soyb!$B8</f>
        <v>21760</v>
      </c>
      <c r="D46" s="19">
        <f>$E7*Soyb!$B9</f>
        <v>0</v>
      </c>
      <c r="E46" s="19">
        <f>$E7*Soyb!$B10</f>
        <v>0</v>
      </c>
      <c r="F46" s="19">
        <f>$E7*Soyb!$B11</f>
        <v>8928</v>
      </c>
      <c r="G46" s="19">
        <f>$E7*Soyb!$B12</f>
        <v>4240</v>
      </c>
      <c r="H46" s="19">
        <f>$E7*Soyb!$B13</f>
        <v>13328</v>
      </c>
      <c r="I46" s="19">
        <f>$E7*Soyb!$B14</f>
        <v>15584</v>
      </c>
      <c r="J46" s="19">
        <f>$E7*Soyb!$B15</f>
        <v>0</v>
      </c>
      <c r="K46" s="19">
        <f>$E7*Soyb!$B16</f>
        <v>4400</v>
      </c>
      <c r="L46" s="30">
        <f>$E7*Soyb!$B17</f>
        <v>4832</v>
      </c>
    </row>
    <row r="47" spans="1:12" ht="12.75">
      <c r="A47" s="37" t="s">
        <v>82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37" t="s">
        <v>55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37" t="s">
        <v>56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37" t="s">
        <v>57</v>
      </c>
      <c r="B50" s="19">
        <f>$E11*Canola!$B7</f>
        <v>31600</v>
      </c>
      <c r="C50" s="19">
        <f>$E11*Canola!$B8</f>
        <v>6240</v>
      </c>
      <c r="D50" s="19">
        <f>$E11*Canola!$B9</f>
        <v>0</v>
      </c>
      <c r="E50" s="19">
        <f>$E11*Canola!$B10</f>
        <v>0</v>
      </c>
      <c r="F50" s="19">
        <f>$E11*Canola!$B11</f>
        <v>39732</v>
      </c>
      <c r="G50" s="19">
        <f>$E11*Canola!$B12</f>
        <v>3200</v>
      </c>
      <c r="H50" s="19">
        <f>$E11*Canola!$B13</f>
        <v>8216</v>
      </c>
      <c r="I50" s="19">
        <f>$E11*Canola!$B14</f>
        <v>8928</v>
      </c>
      <c r="J50" s="19">
        <f>$E11*Canola!$B15</f>
        <v>0</v>
      </c>
      <c r="K50" s="19">
        <f>$E11*Canola!$B16</f>
        <v>800</v>
      </c>
      <c r="L50" s="30">
        <f>$E11*Canola!$B17</f>
        <v>3947.9999999999995</v>
      </c>
    </row>
    <row r="51" spans="1:12" ht="12.75">
      <c r="A51" s="37" t="s">
        <v>58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37" t="s">
        <v>61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30">
        <f>$E13*Peas!$B17</f>
        <v>0</v>
      </c>
    </row>
    <row r="53" spans="1:12" ht="12.75">
      <c r="A53" s="37" t="s">
        <v>62</v>
      </c>
      <c r="B53" s="31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30">
        <f>$E14*Oats!$B17</f>
        <v>0</v>
      </c>
    </row>
    <row r="54" spans="1:12" ht="12.75">
      <c r="A54" s="37" t="s">
        <v>63</v>
      </c>
      <c r="B54" s="31">
        <f>$E15*Lentil!$B7</f>
        <v>0</v>
      </c>
      <c r="C54" s="31">
        <f>$E15*Lentil!$B8</f>
        <v>0</v>
      </c>
      <c r="D54" s="31">
        <f>$E15*Lentil!$B9</f>
        <v>0</v>
      </c>
      <c r="E54" s="31">
        <f>$E15*Lentil!$B10</f>
        <v>0</v>
      </c>
      <c r="F54" s="31">
        <f>$E15*Lentil!$B11</f>
        <v>0</v>
      </c>
      <c r="G54" s="31">
        <f>$E15*Lentil!$B12</f>
        <v>0</v>
      </c>
      <c r="H54" s="31">
        <f>$E15*Lentil!$B13</f>
        <v>0</v>
      </c>
      <c r="I54" s="31">
        <f>$E15*Lentil!$B14</f>
        <v>0</v>
      </c>
      <c r="J54" s="31">
        <f>$E15*Lentil!$B15</f>
        <v>0</v>
      </c>
      <c r="K54" s="31">
        <f>$E15*Lentil!$B16</f>
        <v>0</v>
      </c>
      <c r="L54" s="32">
        <f>$E15*Lentil!$B17</f>
        <v>0</v>
      </c>
    </row>
    <row r="55" spans="1:12" ht="12.75">
      <c r="A55" s="37" t="s">
        <v>59</v>
      </c>
      <c r="B55" s="31">
        <f>$E16*Mustard!$B7</f>
        <v>0</v>
      </c>
      <c r="C55" s="31">
        <f>$E16*Mustard!$B8</f>
        <v>0</v>
      </c>
      <c r="D55" s="31">
        <f>$E16*Mustard!$B9</f>
        <v>0</v>
      </c>
      <c r="E55" s="31">
        <f>$E16*Mustard!$B10</f>
        <v>0</v>
      </c>
      <c r="F55" s="31">
        <f>$E16*Mustard!$B11</f>
        <v>0</v>
      </c>
      <c r="G55" s="31">
        <f>$E16*Mustard!$B12</f>
        <v>0</v>
      </c>
      <c r="H55" s="31">
        <f>$E16*Mustard!$B13</f>
        <v>0</v>
      </c>
      <c r="I55" s="31">
        <f>$E16*Mustard!$B14</f>
        <v>0</v>
      </c>
      <c r="J55" s="31">
        <f>$E16*Mustard!$B15</f>
        <v>0</v>
      </c>
      <c r="K55" s="31">
        <f>$E16*Mustard!$B16</f>
        <v>0</v>
      </c>
      <c r="L55" s="32">
        <f>$E16*Mustard!$B17</f>
        <v>0</v>
      </c>
    </row>
    <row r="56" spans="1:12" ht="12.75">
      <c r="A56" s="37" t="s">
        <v>60</v>
      </c>
      <c r="B56" s="31">
        <f>$E17*Buckwht!$B7</f>
        <v>0</v>
      </c>
      <c r="C56" s="31">
        <f>$E17*Buckwht!$B8</f>
        <v>0</v>
      </c>
      <c r="D56" s="31">
        <f>$E17*Buckwht!$B9</f>
        <v>0</v>
      </c>
      <c r="E56" s="31">
        <f>$E17*Buckwht!$B10</f>
        <v>0</v>
      </c>
      <c r="F56" s="31">
        <f>$E17*Buckwht!$B11</f>
        <v>0</v>
      </c>
      <c r="G56" s="31">
        <f>$E17*Buckwht!$B12</f>
        <v>0</v>
      </c>
      <c r="H56" s="31">
        <f>$E17*Buckwht!$B13</f>
        <v>0</v>
      </c>
      <c r="I56" s="31">
        <f>$E17*Buckwht!$B14</f>
        <v>0</v>
      </c>
      <c r="J56" s="31">
        <f>$E17*Buckwht!$B15</f>
        <v>0</v>
      </c>
      <c r="K56" s="31">
        <f>$E17*Buckwht!$B16</f>
        <v>0</v>
      </c>
      <c r="L56" s="32">
        <f>$E17*Buckwht!$B17</f>
        <v>0</v>
      </c>
    </row>
    <row r="57" spans="1:12" ht="12.75">
      <c r="A57" s="37" t="s">
        <v>64</v>
      </c>
      <c r="B57" s="31">
        <f>$E18*Millet!$B7</f>
        <v>0</v>
      </c>
      <c r="C57" s="31">
        <f>$E18*Millet!$B8</f>
        <v>0</v>
      </c>
      <c r="D57" s="31">
        <f>$E18*Millet!$B9</f>
        <v>0</v>
      </c>
      <c r="E57" s="31">
        <f>$E18*Millet!$B10</f>
        <v>0</v>
      </c>
      <c r="F57" s="31">
        <f>$E18*Millet!$B11</f>
        <v>0</v>
      </c>
      <c r="G57" s="31">
        <f>$E18*Millet!$B12</f>
        <v>0</v>
      </c>
      <c r="H57" s="31">
        <f>$E18*Millet!$B13</f>
        <v>0</v>
      </c>
      <c r="I57" s="31">
        <f>$E18*Millet!$B14</f>
        <v>0</v>
      </c>
      <c r="J57" s="31">
        <f>$E18*Millet!$B15</f>
        <v>0</v>
      </c>
      <c r="K57" s="31">
        <f>$E18*Millet!$B16</f>
        <v>0</v>
      </c>
      <c r="L57" s="32">
        <f>$E18*Millet!$B17</f>
        <v>0</v>
      </c>
    </row>
    <row r="58" spans="1:12" ht="12.75">
      <c r="A58" s="37" t="s">
        <v>65</v>
      </c>
      <c r="B58" s="31">
        <f>$E19*'Wint.Wht'!$B7</f>
        <v>0</v>
      </c>
      <c r="C58" s="31">
        <f>$E19*'Wint.Wht'!$B8</f>
        <v>0</v>
      </c>
      <c r="D58" s="31">
        <f>$E19*'Wint.Wht'!$B9</f>
        <v>0</v>
      </c>
      <c r="E58" s="31">
        <f>$E19*'Wint.Wht'!$B10</f>
        <v>0</v>
      </c>
      <c r="F58" s="31">
        <f>$E19*'Wint.Wht'!$B11</f>
        <v>0</v>
      </c>
      <c r="G58" s="31">
        <f>$E19*'Wint.Wht'!$B12</f>
        <v>0</v>
      </c>
      <c r="H58" s="31">
        <f>$E19*'Wint.Wht'!$B13</f>
        <v>0</v>
      </c>
      <c r="I58" s="31">
        <f>$E19*'Wint.Wht'!$B14</f>
        <v>0</v>
      </c>
      <c r="J58" s="31">
        <f>$E19*'Wint.Wht'!$B15</f>
        <v>0</v>
      </c>
      <c r="K58" s="31">
        <f>$E19*'Wint.Wht'!$B16</f>
        <v>0</v>
      </c>
      <c r="L58" s="32">
        <f>$E19*'Wint.Wht'!$B17</f>
        <v>0</v>
      </c>
    </row>
    <row r="59" spans="1:12" ht="12.75">
      <c r="A59" s="38" t="s">
        <v>66</v>
      </c>
      <c r="B59" s="31">
        <f>$E20*Rye!$B7</f>
        <v>0</v>
      </c>
      <c r="C59" s="31">
        <f>$E20*Rye!$B8</f>
        <v>0</v>
      </c>
      <c r="D59" s="31">
        <f>$E20*Rye!$B9</f>
        <v>0</v>
      </c>
      <c r="E59" s="31">
        <f>$E20*Rye!$B10</f>
        <v>0</v>
      </c>
      <c r="F59" s="31">
        <f>$E20*Rye!$B11</f>
        <v>0</v>
      </c>
      <c r="G59" s="31">
        <f>$E20*Rye!$B12</f>
        <v>0</v>
      </c>
      <c r="H59" s="31">
        <f>$E20*Rye!$B13</f>
        <v>0</v>
      </c>
      <c r="I59" s="31">
        <f>$E20*Rye!$B14</f>
        <v>0</v>
      </c>
      <c r="J59" s="31">
        <f>$E20*Rye!$B15</f>
        <v>0</v>
      </c>
      <c r="K59" s="31">
        <f>$E20*Rye!$B16</f>
        <v>0</v>
      </c>
      <c r="L59" s="32">
        <f>$E20*Rye!$B17</f>
        <v>0</v>
      </c>
    </row>
    <row r="60" spans="1:12" ht="12.75">
      <c r="A60" s="33" t="s">
        <v>79</v>
      </c>
      <c r="B60" s="20">
        <f>SUM(B42:B59)</f>
        <v>114840</v>
      </c>
      <c r="C60" s="20">
        <f aca="true" t="shared" si="4" ref="C60:L60">SUM(C42:C59)</f>
        <v>63160</v>
      </c>
      <c r="D60" s="20">
        <f t="shared" si="4"/>
        <v>12600</v>
      </c>
      <c r="E60" s="20">
        <f t="shared" si="4"/>
        <v>0</v>
      </c>
      <c r="F60" s="20">
        <f t="shared" si="4"/>
        <v>148188</v>
      </c>
      <c r="G60" s="20">
        <f t="shared" si="4"/>
        <v>16080</v>
      </c>
      <c r="H60" s="20">
        <f t="shared" si="4"/>
        <v>47608</v>
      </c>
      <c r="I60" s="20">
        <f t="shared" si="4"/>
        <v>52520</v>
      </c>
      <c r="J60" s="20">
        <f t="shared" si="4"/>
        <v>0</v>
      </c>
      <c r="K60" s="20">
        <f t="shared" si="4"/>
        <v>7600</v>
      </c>
      <c r="L60" s="34">
        <f t="shared" si="4"/>
        <v>18500</v>
      </c>
    </row>
    <row r="61" spans="1:12" ht="12.75">
      <c r="A61" s="33" t="s">
        <v>95</v>
      </c>
      <c r="B61" s="20"/>
      <c r="C61" s="34"/>
      <c r="D61" s="35">
        <f>SUM(B60:L60)</f>
        <v>481096</v>
      </c>
      <c r="E61" s="21"/>
      <c r="F61" s="21"/>
      <c r="G61" s="21"/>
      <c r="H61" s="21"/>
      <c r="I61" s="21"/>
      <c r="J61" s="21"/>
      <c r="K61" s="21"/>
      <c r="L61" s="21"/>
    </row>
  </sheetData>
  <sheetProtection sheet="1"/>
  <mergeCells count="20">
    <mergeCell ref="A31:B31"/>
    <mergeCell ref="E31:F31"/>
    <mergeCell ref="C23:E23"/>
    <mergeCell ref="A25:B25"/>
    <mergeCell ref="E25:F25"/>
    <mergeCell ref="A26:B26"/>
    <mergeCell ref="E26:F26"/>
    <mergeCell ref="A27:B27"/>
    <mergeCell ref="E27:F27"/>
    <mergeCell ref="A28:B28"/>
    <mergeCell ref="A32:B32"/>
    <mergeCell ref="E32:F32"/>
    <mergeCell ref="B36:E36"/>
    <mergeCell ref="G36:H36"/>
    <mergeCell ref="B38:L38"/>
    <mergeCell ref="E28:F28"/>
    <mergeCell ref="A29:B29"/>
    <mergeCell ref="E29:F29"/>
    <mergeCell ref="A30:B30"/>
    <mergeCell ref="E30:F30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50</v>
      </c>
      <c r="B1" s="23" t="s">
        <v>0</v>
      </c>
      <c r="C1" s="70" t="s">
        <v>30</v>
      </c>
    </row>
    <row r="2" spans="1:3" ht="12.75">
      <c r="A2" t="s">
        <v>29</v>
      </c>
      <c r="B2" s="9">
        <v>46</v>
      </c>
      <c r="C2" s="67"/>
    </row>
    <row r="3" spans="1:3" ht="12.75">
      <c r="A3" t="s">
        <v>135</v>
      </c>
      <c r="B3" s="10">
        <v>6.25</v>
      </c>
      <c r="C3" s="67"/>
    </row>
    <row r="4" spans="1:3" ht="12.75">
      <c r="A4" t="s">
        <v>28</v>
      </c>
      <c r="B4">
        <f>B2*B3</f>
        <v>287.5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13.2</v>
      </c>
      <c r="C7" s="67"/>
    </row>
    <row r="8" spans="1:3" ht="12.75">
      <c r="A8" s="1" t="s">
        <v>9</v>
      </c>
      <c r="B8" s="11">
        <v>4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72.42</v>
      </c>
      <c r="C11" s="67"/>
    </row>
    <row r="12" spans="1:3" ht="12.75">
      <c r="A12" s="1" t="s">
        <v>11</v>
      </c>
      <c r="B12" s="11">
        <v>16</v>
      </c>
      <c r="C12" s="67"/>
    </row>
    <row r="13" spans="1:3" ht="12.75">
      <c r="A13" s="1" t="s">
        <v>13</v>
      </c>
      <c r="B13" s="11">
        <v>19.64</v>
      </c>
      <c r="C13" s="67"/>
    </row>
    <row r="14" spans="1:3" ht="12.75">
      <c r="A14" s="1" t="s">
        <v>14</v>
      </c>
      <c r="B14" s="11">
        <v>20.3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9.5</v>
      </c>
      <c r="C16" s="67"/>
    </row>
    <row r="17" spans="1:3" ht="12.75">
      <c r="A17" s="1" t="s">
        <v>17</v>
      </c>
      <c r="B17" s="12">
        <v>6.2</v>
      </c>
      <c r="C17" s="67"/>
    </row>
    <row r="18" spans="1:3" ht="12.75">
      <c r="A18" t="s">
        <v>2</v>
      </c>
      <c r="B18" s="2">
        <f>SUM(B7:B17)</f>
        <v>161.26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9.54</v>
      </c>
      <c r="C21" s="67"/>
    </row>
    <row r="22" spans="1:3" ht="12.75">
      <c r="A22" s="1" t="s">
        <v>19</v>
      </c>
      <c r="B22" s="7">
        <v>24.37</v>
      </c>
      <c r="C22" s="67"/>
    </row>
    <row r="23" spans="1:3" ht="12.75">
      <c r="A23" s="1" t="s">
        <v>20</v>
      </c>
      <c r="B23" s="7">
        <v>12.03</v>
      </c>
      <c r="C23" s="67"/>
    </row>
    <row r="24" spans="1:3" ht="12.75">
      <c r="A24" s="1" t="s">
        <v>21</v>
      </c>
      <c r="B24" s="8">
        <v>55</v>
      </c>
      <c r="C24" s="67"/>
    </row>
    <row r="25" spans="1:3" ht="12.75">
      <c r="A25" t="s">
        <v>4</v>
      </c>
      <c r="B25" s="2">
        <f>SUM(B21:B24)</f>
        <v>100.94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262.2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25.30000000000001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3.505652173913043</v>
      </c>
      <c r="C32" s="67"/>
    </row>
    <row r="33" spans="1:3" ht="12.75">
      <c r="A33" t="s">
        <v>23</v>
      </c>
      <c r="B33" s="2">
        <f>B25/B2</f>
        <v>2.1943478260869567</v>
      </c>
      <c r="C33" s="67"/>
    </row>
    <row r="34" spans="1:3" ht="12.75">
      <c r="A34" t="s">
        <v>27</v>
      </c>
      <c r="B34" s="2">
        <f>B27/B2</f>
        <v>5.7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0" t="s">
        <v>30</v>
      </c>
    </row>
    <row r="2" spans="1:3" ht="12.75">
      <c r="A2" t="s">
        <v>29</v>
      </c>
      <c r="B2" s="9">
        <v>51</v>
      </c>
      <c r="C2" s="67"/>
    </row>
    <row r="3" spans="1:3" ht="12.75">
      <c r="A3" t="s">
        <v>135</v>
      </c>
      <c r="B3" s="12">
        <v>6.94</v>
      </c>
      <c r="C3" s="67"/>
    </row>
    <row r="4" spans="1:3" ht="12.75">
      <c r="A4" t="s">
        <v>28</v>
      </c>
      <c r="B4" s="2">
        <f>B2*B3</f>
        <v>353.94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25.5</v>
      </c>
      <c r="C7" s="67"/>
    </row>
    <row r="8" spans="1:3" ht="12.75">
      <c r="A8" s="1" t="s">
        <v>9</v>
      </c>
      <c r="B8" s="11">
        <v>29.3</v>
      </c>
      <c r="C8" s="67"/>
    </row>
    <row r="9" spans="1:3" ht="12.75">
      <c r="A9" s="1" t="s">
        <v>24</v>
      </c>
      <c r="B9" s="11">
        <v>10.5</v>
      </c>
      <c r="C9" s="67"/>
    </row>
    <row r="10" spans="1:3" ht="12.75">
      <c r="A10" s="1" t="s">
        <v>10</v>
      </c>
      <c r="B10" s="11">
        <v>0</v>
      </c>
      <c r="C10" s="69" t="s">
        <v>152</v>
      </c>
    </row>
    <row r="11" spans="1:3" ht="12.75">
      <c r="A11" s="1" t="s">
        <v>12</v>
      </c>
      <c r="B11" s="11">
        <v>82.94</v>
      </c>
      <c r="C11" s="67"/>
    </row>
    <row r="12" spans="1:3" ht="12.75">
      <c r="A12" s="1" t="s">
        <v>11</v>
      </c>
      <c r="B12" s="11">
        <v>7.2</v>
      </c>
      <c r="C12" s="67"/>
    </row>
    <row r="13" spans="1:3" ht="12.75">
      <c r="A13" s="1" t="s">
        <v>13</v>
      </c>
      <c r="B13" s="11">
        <v>21.72</v>
      </c>
      <c r="C13" s="67"/>
    </row>
    <row r="14" spans="1:3" ht="12.75">
      <c r="A14" s="1" t="s">
        <v>14</v>
      </c>
      <c r="B14" s="11">
        <v>23.34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2</v>
      </c>
      <c r="C16" s="67"/>
    </row>
    <row r="17" spans="1:3" ht="12.75">
      <c r="A17" s="1" t="s">
        <v>17</v>
      </c>
      <c r="B17" s="12">
        <v>8.1</v>
      </c>
      <c r="C17" s="67"/>
    </row>
    <row r="18" spans="1:3" ht="12.75">
      <c r="A18" t="s">
        <v>2</v>
      </c>
      <c r="B18" s="2">
        <f>SUM(B7:B17)</f>
        <v>210.6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10.32</v>
      </c>
      <c r="C21" s="67"/>
    </row>
    <row r="22" spans="1:3" ht="12.75">
      <c r="A22" s="1" t="s">
        <v>19</v>
      </c>
      <c r="B22" s="7">
        <v>27.19</v>
      </c>
      <c r="C22" s="67"/>
    </row>
    <row r="23" spans="1:3" ht="12.75">
      <c r="A23" s="1" t="s">
        <v>20</v>
      </c>
      <c r="B23" s="7">
        <v>14.18</v>
      </c>
      <c r="C23" s="67"/>
    </row>
    <row r="24" spans="1:3" ht="12.75">
      <c r="A24" s="1" t="s">
        <v>21</v>
      </c>
      <c r="B24" s="8">
        <v>55</v>
      </c>
      <c r="C24" s="67"/>
    </row>
    <row r="25" spans="1:3" ht="12.75">
      <c r="A25" t="s">
        <v>4</v>
      </c>
      <c r="B25" s="2">
        <f>SUM(B21:B24)</f>
        <v>106.69</v>
      </c>
      <c r="C25" s="67"/>
    </row>
    <row r="26" spans="2:3" ht="12.75" customHeight="1">
      <c r="B26" s="2"/>
      <c r="C26" s="67"/>
    </row>
    <row r="27" spans="1:3" ht="12.75">
      <c r="A27" t="s">
        <v>5</v>
      </c>
      <c r="B27" s="2">
        <f>B18+B25</f>
        <v>317.28999999999996</v>
      </c>
      <c r="C27" s="67"/>
    </row>
    <row r="28" spans="2:3" ht="12.75" customHeight="1">
      <c r="B28" s="2"/>
      <c r="C28" s="67"/>
    </row>
    <row r="29" spans="1:3" ht="12.75">
      <c r="A29" t="s">
        <v>32</v>
      </c>
      <c r="B29" s="75">
        <f>B4-B27</f>
        <v>36.650000000000034</v>
      </c>
      <c r="C29" s="67"/>
    </row>
    <row r="30" spans="2:3" ht="12.75" customHeight="1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4.129411764705882</v>
      </c>
      <c r="C32" s="67"/>
    </row>
    <row r="33" spans="1:3" ht="12.75">
      <c r="A33" t="s">
        <v>23</v>
      </c>
      <c r="B33" s="2">
        <f>B25/B2</f>
        <v>2.0919607843137253</v>
      </c>
      <c r="C33" s="67"/>
    </row>
    <row r="34" spans="1:3" ht="12.75">
      <c r="A34" t="s">
        <v>27</v>
      </c>
      <c r="B34" s="2">
        <f>B27/B2</f>
        <v>6.221372549019607</v>
      </c>
      <c r="C34" s="67"/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68" t="s">
        <v>30</v>
      </c>
    </row>
    <row r="2" spans="1:3" ht="12.75">
      <c r="A2" t="s">
        <v>29</v>
      </c>
      <c r="B2" s="9">
        <v>51</v>
      </c>
      <c r="C2" s="67"/>
    </row>
    <row r="3" spans="1:3" ht="12.75">
      <c r="A3" t="s">
        <v>135</v>
      </c>
      <c r="B3" s="10">
        <v>8.15</v>
      </c>
      <c r="C3" s="67" t="s">
        <v>140</v>
      </c>
    </row>
    <row r="4" spans="1:3" ht="12.75">
      <c r="A4" t="s">
        <v>28</v>
      </c>
      <c r="B4">
        <f>B2*B3</f>
        <v>415.65000000000003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34</v>
      </c>
      <c r="C7" s="67"/>
    </row>
    <row r="8" spans="1:3" ht="12.75">
      <c r="A8" s="1" t="s">
        <v>9</v>
      </c>
      <c r="B8" s="11">
        <v>29.3</v>
      </c>
      <c r="C8" s="67"/>
    </row>
    <row r="9" spans="1:3" ht="12.75">
      <c r="A9" s="1" t="s">
        <v>24</v>
      </c>
      <c r="B9" s="11">
        <v>18.5</v>
      </c>
      <c r="C9" s="67"/>
    </row>
    <row r="10" spans="1:3" ht="12.75">
      <c r="A10" s="1" t="s">
        <v>10</v>
      </c>
      <c r="B10" s="11">
        <v>0</v>
      </c>
      <c r="C10" s="69" t="s">
        <v>152</v>
      </c>
    </row>
    <row r="11" spans="1:3" ht="12.75">
      <c r="A11" s="1" t="s">
        <v>12</v>
      </c>
      <c r="B11" s="11">
        <v>82.94</v>
      </c>
      <c r="C11" s="67"/>
    </row>
    <row r="12" spans="1:3" ht="12.75">
      <c r="A12" s="1" t="s">
        <v>11</v>
      </c>
      <c r="B12" s="11">
        <v>9</v>
      </c>
      <c r="C12" s="67"/>
    </row>
    <row r="13" spans="1:3" ht="12.75">
      <c r="A13" s="1" t="s">
        <v>13</v>
      </c>
      <c r="B13" s="11">
        <v>21.72</v>
      </c>
      <c r="C13" s="67"/>
    </row>
    <row r="14" spans="1:3" ht="12.75">
      <c r="A14" s="1" t="s">
        <v>14</v>
      </c>
      <c r="B14" s="11">
        <v>23.34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2</v>
      </c>
      <c r="C16" s="67"/>
    </row>
    <row r="17" spans="1:3" ht="12.75">
      <c r="A17" s="1" t="s">
        <v>17</v>
      </c>
      <c r="B17" s="12">
        <v>8.83</v>
      </c>
      <c r="C17" s="67"/>
    </row>
    <row r="18" spans="1:3" ht="12.75">
      <c r="A18" t="s">
        <v>2</v>
      </c>
      <c r="B18" s="2">
        <f>SUM(B7:B17)</f>
        <v>229.63000000000002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10.32</v>
      </c>
      <c r="C21" s="67"/>
    </row>
    <row r="22" spans="1:3" ht="12.75">
      <c r="A22" s="1" t="s">
        <v>19</v>
      </c>
      <c r="B22" s="7">
        <v>27.19</v>
      </c>
      <c r="C22" s="67"/>
    </row>
    <row r="23" spans="1:3" ht="12.75">
      <c r="A23" s="1" t="s">
        <v>20</v>
      </c>
      <c r="B23" s="7">
        <v>14.18</v>
      </c>
      <c r="C23" s="67"/>
    </row>
    <row r="24" spans="1:3" ht="12.75">
      <c r="A24" s="1" t="s">
        <v>21</v>
      </c>
      <c r="B24" s="8">
        <v>55</v>
      </c>
      <c r="C24" s="67"/>
    </row>
    <row r="25" spans="1:3" ht="12.75">
      <c r="A25" t="s">
        <v>4</v>
      </c>
      <c r="B25" s="2">
        <f>SUM(B21:B24)</f>
        <v>106.69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336.32000000000005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79.32999999999998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4.5025490196078435</v>
      </c>
      <c r="C32" s="67"/>
    </row>
    <row r="33" spans="1:3" ht="12.75">
      <c r="A33" t="s">
        <v>23</v>
      </c>
      <c r="B33" s="2">
        <f>B25/B2</f>
        <v>2.0919607843137253</v>
      </c>
      <c r="C33" s="67"/>
    </row>
    <row r="34" spans="1:3" ht="12.75">
      <c r="A34" t="s">
        <v>27</v>
      </c>
      <c r="B34" s="2">
        <f>B27/B2</f>
        <v>6.59450980392157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0" t="s">
        <v>30</v>
      </c>
    </row>
    <row r="2" spans="1:3" ht="12.75">
      <c r="A2" t="s">
        <v>29</v>
      </c>
      <c r="B2" s="9">
        <v>75</v>
      </c>
      <c r="C2" s="67"/>
    </row>
    <row r="3" spans="1:3" ht="12.75">
      <c r="A3" t="s">
        <v>136</v>
      </c>
      <c r="B3" s="12">
        <v>5.2</v>
      </c>
      <c r="C3" s="69" t="s">
        <v>158</v>
      </c>
    </row>
    <row r="4" spans="1:3" ht="12.75">
      <c r="A4" t="s">
        <v>28</v>
      </c>
      <c r="B4" s="2">
        <f>B2*B3</f>
        <v>390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19.2</v>
      </c>
      <c r="C7" s="67"/>
    </row>
    <row r="8" spans="1:3" ht="12.75">
      <c r="A8" s="1" t="s">
        <v>9</v>
      </c>
      <c r="B8" s="11">
        <v>27.9</v>
      </c>
      <c r="C8" s="67"/>
    </row>
    <row r="9" spans="1:3" ht="12.75">
      <c r="A9" s="1" t="s">
        <v>24</v>
      </c>
      <c r="B9" s="11">
        <v>18.5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74.33</v>
      </c>
      <c r="C11" s="67"/>
    </row>
    <row r="12" spans="1:3" ht="12.75">
      <c r="A12" s="1" t="s">
        <v>11</v>
      </c>
      <c r="B12" s="11">
        <v>5.5</v>
      </c>
      <c r="C12" s="67"/>
    </row>
    <row r="13" spans="1:3" ht="12.75">
      <c r="A13" s="1" t="s">
        <v>13</v>
      </c>
      <c r="B13" s="11">
        <v>23.46</v>
      </c>
      <c r="C13" s="67"/>
    </row>
    <row r="14" spans="1:3" ht="12.75">
      <c r="A14" s="1" t="s">
        <v>14</v>
      </c>
      <c r="B14" s="11">
        <v>23.9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2</v>
      </c>
      <c r="C16" s="67"/>
    </row>
    <row r="17" spans="1:3" ht="12.75">
      <c r="A17" s="1" t="s">
        <v>17</v>
      </c>
      <c r="B17" s="12">
        <v>7.79</v>
      </c>
      <c r="C17" s="67"/>
    </row>
    <row r="18" spans="1:3" ht="12.75">
      <c r="A18" t="s">
        <v>2</v>
      </c>
      <c r="B18" s="2">
        <f>SUM(B7:B17)</f>
        <v>202.58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10.77</v>
      </c>
      <c r="C21" s="67"/>
    </row>
    <row r="22" spans="1:3" ht="12.75">
      <c r="A22" s="1" t="s">
        <v>19</v>
      </c>
      <c r="B22" s="7">
        <v>28.61</v>
      </c>
      <c r="C22" s="67"/>
    </row>
    <row r="23" spans="1:3" ht="12.75">
      <c r="A23" s="1" t="s">
        <v>20</v>
      </c>
      <c r="B23" s="7">
        <v>14.76</v>
      </c>
      <c r="C23" s="67"/>
    </row>
    <row r="24" spans="1:3" ht="12.75">
      <c r="A24" s="1" t="s">
        <v>21</v>
      </c>
      <c r="B24" s="8">
        <v>55</v>
      </c>
      <c r="C24" s="67"/>
    </row>
    <row r="25" spans="1:3" ht="12.75">
      <c r="A25" t="s">
        <v>4</v>
      </c>
      <c r="B25" s="2">
        <f>SUM(B21:B24)</f>
        <v>109.13999999999999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311.72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78.27999999999997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2.7010666666666667</v>
      </c>
      <c r="C32" s="67"/>
    </row>
    <row r="33" spans="1:3" ht="12.75">
      <c r="A33" t="s">
        <v>23</v>
      </c>
      <c r="B33" s="2">
        <f>B25/B2</f>
        <v>1.4551999999999998</v>
      </c>
      <c r="C33" s="67"/>
    </row>
    <row r="34" spans="1:3" ht="12.75">
      <c r="A34" t="s">
        <v>27</v>
      </c>
      <c r="B34" s="2">
        <f>B27/B2</f>
        <v>4.156266666666667</v>
      </c>
      <c r="C34" s="67"/>
    </row>
  </sheetData>
  <sheetProtection sheet="1" selectLockedCells="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0" t="s">
        <v>30</v>
      </c>
    </row>
    <row r="2" spans="1:3" ht="12.75">
      <c r="A2" t="s">
        <v>29</v>
      </c>
      <c r="B2" s="9">
        <v>107</v>
      </c>
      <c r="C2" s="67"/>
    </row>
    <row r="3" spans="1:3" ht="12.75">
      <c r="A3" t="s">
        <v>135</v>
      </c>
      <c r="B3" s="12">
        <v>4.4</v>
      </c>
      <c r="C3" s="67"/>
    </row>
    <row r="4" spans="1:3" ht="12.75">
      <c r="A4" t="s">
        <v>28</v>
      </c>
      <c r="B4" s="2">
        <f>B2*B3</f>
        <v>470.8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87</v>
      </c>
      <c r="C7" s="67"/>
    </row>
    <row r="8" spans="1:3" ht="12.75">
      <c r="A8" s="1" t="s">
        <v>9</v>
      </c>
      <c r="B8" s="11">
        <v>31.6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91.87</v>
      </c>
      <c r="C11" s="67"/>
    </row>
    <row r="12" spans="1:3" ht="12.75">
      <c r="A12" s="1" t="s">
        <v>11</v>
      </c>
      <c r="B12" s="11">
        <v>10.5</v>
      </c>
      <c r="C12" s="69"/>
    </row>
    <row r="13" spans="1:3" ht="12.75">
      <c r="A13" s="1" t="s">
        <v>13</v>
      </c>
      <c r="B13" s="11">
        <v>31.34</v>
      </c>
      <c r="C13" s="67"/>
    </row>
    <row r="14" spans="1:3" ht="12.75">
      <c r="A14" s="1" t="s">
        <v>14</v>
      </c>
      <c r="B14" s="11">
        <v>29.15</v>
      </c>
      <c r="C14" s="67"/>
    </row>
    <row r="15" spans="1:3" ht="12.75">
      <c r="A15" s="1" t="s">
        <v>15</v>
      </c>
      <c r="B15" s="11">
        <v>21.4</v>
      </c>
      <c r="C15" s="67"/>
    </row>
    <row r="16" spans="1:3" ht="12.75">
      <c r="A16" s="1" t="s">
        <v>16</v>
      </c>
      <c r="B16" s="11">
        <v>2</v>
      </c>
      <c r="C16" s="67"/>
    </row>
    <row r="17" spans="1:3" ht="12.75">
      <c r="A17" s="1" t="s">
        <v>17</v>
      </c>
      <c r="B17" s="12">
        <v>12.19</v>
      </c>
      <c r="C17" s="67"/>
    </row>
    <row r="18" spans="1:3" ht="12.75">
      <c r="A18" t="s">
        <v>2</v>
      </c>
      <c r="B18" s="2">
        <f>SUM(B7:B17)</f>
        <v>317.04999999999995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13.29</v>
      </c>
      <c r="C21" s="67"/>
    </row>
    <row r="22" spans="1:3" ht="12.75">
      <c r="A22" s="1" t="s">
        <v>19</v>
      </c>
      <c r="B22" s="7">
        <v>43.64</v>
      </c>
      <c r="C22" s="67"/>
    </row>
    <row r="23" spans="1:3" ht="12.75">
      <c r="A23" s="1" t="s">
        <v>20</v>
      </c>
      <c r="B23" s="7">
        <v>21.45</v>
      </c>
      <c r="C23" s="67"/>
    </row>
    <row r="24" spans="1:3" ht="12.75">
      <c r="A24" s="1" t="s">
        <v>21</v>
      </c>
      <c r="B24" s="8">
        <v>55</v>
      </c>
      <c r="C24" s="67"/>
    </row>
    <row r="25" spans="1:3" ht="12.75">
      <c r="A25" t="s">
        <v>4</v>
      </c>
      <c r="B25" s="2">
        <f>SUM(B21:B24)</f>
        <v>133.38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450.42999999999995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20.37000000000006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2.963084112149532</v>
      </c>
      <c r="C32" s="67"/>
    </row>
    <row r="33" spans="1:3" ht="12.75">
      <c r="A33" t="s">
        <v>23</v>
      </c>
      <c r="B33" s="2">
        <f>B25/B2</f>
        <v>1.2465420560747662</v>
      </c>
      <c r="C33" s="67"/>
    </row>
    <row r="34" spans="1:3" ht="12.75">
      <c r="A34" t="s">
        <v>27</v>
      </c>
      <c r="B34" s="2">
        <f>B27/B2</f>
        <v>4.209626168224299</v>
      </c>
      <c r="C34" s="67"/>
    </row>
  </sheetData>
  <sheetProtection sheet="1"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0" t="s">
        <v>30</v>
      </c>
    </row>
    <row r="2" spans="1:3" ht="12.75">
      <c r="A2" t="s">
        <v>29</v>
      </c>
      <c r="B2" s="9">
        <v>31</v>
      </c>
      <c r="C2" s="67"/>
    </row>
    <row r="3" spans="1:3" ht="12.75">
      <c r="A3" t="s">
        <v>135</v>
      </c>
      <c r="B3" s="10">
        <v>10.85</v>
      </c>
      <c r="C3" s="67"/>
    </row>
    <row r="4" spans="1:3" ht="12.75">
      <c r="A4" t="s">
        <v>28</v>
      </c>
      <c r="B4">
        <f>B2*B3</f>
        <v>336.34999999999997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65.8</v>
      </c>
      <c r="C7" s="67" t="s">
        <v>141</v>
      </c>
    </row>
    <row r="8" spans="1:3" ht="12.75">
      <c r="A8" s="1" t="s">
        <v>9</v>
      </c>
      <c r="B8" s="11">
        <v>27.2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9" t="s">
        <v>148</v>
      </c>
    </row>
    <row r="11" spans="1:3" ht="12.75">
      <c r="A11" s="1" t="s">
        <v>12</v>
      </c>
      <c r="B11" s="11">
        <v>11.16</v>
      </c>
      <c r="C11" s="67"/>
    </row>
    <row r="12" spans="1:3" ht="12.75">
      <c r="A12" s="1" t="s">
        <v>11</v>
      </c>
      <c r="B12" s="11">
        <v>5.3</v>
      </c>
      <c r="C12" s="67"/>
    </row>
    <row r="13" spans="1:3" ht="12.75">
      <c r="A13" s="1" t="s">
        <v>13</v>
      </c>
      <c r="B13" s="11">
        <v>16.66</v>
      </c>
      <c r="C13" s="67"/>
    </row>
    <row r="14" spans="1:3" ht="12.75">
      <c r="A14" s="1" t="s">
        <v>14</v>
      </c>
      <c r="B14" s="11">
        <v>19.48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5.5</v>
      </c>
      <c r="C16" s="67"/>
    </row>
    <row r="17" spans="1:3" ht="12.75">
      <c r="A17" s="1" t="s">
        <v>17</v>
      </c>
      <c r="B17" s="12">
        <v>6.04</v>
      </c>
      <c r="C17" s="67"/>
    </row>
    <row r="18" spans="1:3" ht="12.75">
      <c r="A18" t="s">
        <v>2</v>
      </c>
      <c r="B18" s="2">
        <f>SUM(B7:B17)</f>
        <v>157.14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9.32</v>
      </c>
      <c r="C21" s="67"/>
    </row>
    <row r="22" spans="1:3" ht="12.75">
      <c r="A22" s="1" t="s">
        <v>19</v>
      </c>
      <c r="B22" s="7">
        <v>24.24</v>
      </c>
      <c r="C22" s="67"/>
    </row>
    <row r="23" spans="1:3" ht="12.75">
      <c r="A23" s="1" t="s">
        <v>20</v>
      </c>
      <c r="B23" s="7">
        <v>11.83</v>
      </c>
      <c r="C23" s="67"/>
    </row>
    <row r="24" spans="1:3" ht="12.75">
      <c r="A24" s="1" t="s">
        <v>21</v>
      </c>
      <c r="B24" s="8">
        <v>55</v>
      </c>
      <c r="C24" s="67"/>
    </row>
    <row r="25" spans="1:3" ht="12.75">
      <c r="A25" t="s">
        <v>4</v>
      </c>
      <c r="B25" s="2">
        <f>SUM(B21:B24)</f>
        <v>100.39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257.53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78.82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5.0690322580645155</v>
      </c>
      <c r="C32" s="67"/>
    </row>
    <row r="33" spans="1:3" ht="12.75">
      <c r="A33" t="s">
        <v>23</v>
      </c>
      <c r="B33" s="2">
        <f>B25/B2</f>
        <v>3.2383870967741935</v>
      </c>
      <c r="C33" s="67"/>
    </row>
    <row r="34" spans="1:3" ht="12.75">
      <c r="A34" t="s">
        <v>27</v>
      </c>
      <c r="B34" s="2">
        <f>B27/B2</f>
        <v>8.307419354838709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0" t="s">
        <v>30</v>
      </c>
    </row>
    <row r="2" spans="1:3" ht="12.75">
      <c r="A2" t="s">
        <v>29</v>
      </c>
      <c r="B2" s="9">
        <v>1590</v>
      </c>
      <c r="C2" s="67"/>
    </row>
    <row r="3" spans="1:3" ht="12.75">
      <c r="A3" t="s">
        <v>135</v>
      </c>
      <c r="B3" s="10">
        <v>0.34</v>
      </c>
      <c r="C3" s="67"/>
    </row>
    <row r="4" spans="1:3" ht="12.75">
      <c r="A4" t="s">
        <v>28</v>
      </c>
      <c r="B4" s="2">
        <f>B2*B3</f>
        <v>540.6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86.63</v>
      </c>
      <c r="C7" s="67"/>
    </row>
    <row r="8" spans="1:3" ht="12.75">
      <c r="A8" s="1" t="s">
        <v>9</v>
      </c>
      <c r="B8" s="11">
        <v>54.7</v>
      </c>
      <c r="C8" s="67" t="s">
        <v>125</v>
      </c>
    </row>
    <row r="9" spans="1:3" ht="12.75">
      <c r="A9" s="1" t="s">
        <v>24</v>
      </c>
      <c r="B9" s="11">
        <v>20</v>
      </c>
      <c r="C9" s="69" t="s">
        <v>149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38.32</v>
      </c>
      <c r="C11" s="67"/>
    </row>
    <row r="12" spans="1:3" ht="12.75">
      <c r="A12" s="1" t="s">
        <v>11</v>
      </c>
      <c r="B12" s="11">
        <v>13.5</v>
      </c>
      <c r="C12" s="67"/>
    </row>
    <row r="13" spans="1:3" ht="12.75">
      <c r="A13" s="1" t="s">
        <v>13</v>
      </c>
      <c r="B13" s="11">
        <v>23.86</v>
      </c>
      <c r="C13" s="67"/>
    </row>
    <row r="14" spans="1:3" ht="12.75">
      <c r="A14" s="1" t="s">
        <v>14</v>
      </c>
      <c r="B14" s="11">
        <v>25.48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15</v>
      </c>
      <c r="C16" s="67"/>
    </row>
    <row r="17" spans="1:3" ht="12.75">
      <c r="A17" s="1" t="s">
        <v>17</v>
      </c>
      <c r="B17" s="12">
        <v>11.1</v>
      </c>
      <c r="C17" s="67"/>
    </row>
    <row r="18" spans="1:3" ht="12.75">
      <c r="A18" t="s">
        <v>2</v>
      </c>
      <c r="B18" s="2">
        <f>SUM(B7:B17)</f>
        <v>288.59000000000003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10.75</v>
      </c>
      <c r="C21" s="67"/>
    </row>
    <row r="22" spans="1:3" ht="12.75">
      <c r="A22" s="1" t="s">
        <v>19</v>
      </c>
      <c r="B22" s="7">
        <v>31.81</v>
      </c>
      <c r="C22" s="67"/>
    </row>
    <row r="23" spans="1:3" ht="12.75">
      <c r="A23" s="1" t="s">
        <v>20</v>
      </c>
      <c r="B23" s="7">
        <v>16.21</v>
      </c>
      <c r="C23" s="67"/>
    </row>
    <row r="24" spans="1:3" ht="12.75">
      <c r="A24" s="1" t="s">
        <v>21</v>
      </c>
      <c r="B24" s="8">
        <v>55</v>
      </c>
      <c r="C24" s="67"/>
    </row>
    <row r="25" spans="1:3" ht="12.75">
      <c r="A25" t="s">
        <v>4</v>
      </c>
      <c r="B25" s="2">
        <f>SUM(B21:B24)</f>
        <v>113.77000000000001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402.36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138.24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0.18150314465408807</v>
      </c>
      <c r="C32" s="67"/>
    </row>
    <row r="33" spans="1:3" ht="12.75">
      <c r="A33" t="s">
        <v>23</v>
      </c>
      <c r="B33" s="13">
        <f>B25/B2</f>
        <v>0.07155345911949686</v>
      </c>
      <c r="C33" s="67"/>
    </row>
    <row r="34" spans="1:3" ht="12.75">
      <c r="A34" t="s">
        <v>27</v>
      </c>
      <c r="B34" s="13">
        <f>B27/B2</f>
        <v>0.2530566037735849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0" t="s">
        <v>30</v>
      </c>
    </row>
    <row r="2" spans="1:3" ht="12.75">
      <c r="A2" t="s">
        <v>29</v>
      </c>
      <c r="B2" s="9">
        <v>1810</v>
      </c>
      <c r="C2" s="67"/>
    </row>
    <row r="3" spans="1:3" ht="12.75">
      <c r="A3" t="s">
        <v>135</v>
      </c>
      <c r="B3" s="10">
        <v>0.199</v>
      </c>
      <c r="C3" s="67"/>
    </row>
    <row r="4" spans="1:3" ht="12.75">
      <c r="A4" t="s">
        <v>28</v>
      </c>
      <c r="B4">
        <f>B2*B3</f>
        <v>360.19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35.91</v>
      </c>
      <c r="C7" s="69"/>
    </row>
    <row r="8" spans="1:3" ht="12.75">
      <c r="A8" s="1" t="s">
        <v>9</v>
      </c>
      <c r="B8" s="11">
        <v>37.2</v>
      </c>
      <c r="C8" s="67"/>
    </row>
    <row r="9" spans="1:3" ht="12.75">
      <c r="A9" s="1" t="s">
        <v>24</v>
      </c>
      <c r="B9" s="11">
        <v>0</v>
      </c>
      <c r="C9" s="67" t="s">
        <v>126</v>
      </c>
    </row>
    <row r="10" spans="1:3" ht="12.75">
      <c r="A10" s="1" t="s">
        <v>10</v>
      </c>
      <c r="B10" s="11">
        <v>5</v>
      </c>
      <c r="C10" s="69" t="s">
        <v>127</v>
      </c>
    </row>
    <row r="11" spans="1:3" ht="12.75">
      <c r="A11" s="1" t="s">
        <v>12</v>
      </c>
      <c r="B11" s="11">
        <v>52.71</v>
      </c>
      <c r="C11" s="67"/>
    </row>
    <row r="12" spans="1:3" ht="12.75">
      <c r="A12" s="1" t="s">
        <v>11</v>
      </c>
      <c r="B12" s="11">
        <v>9</v>
      </c>
      <c r="C12" s="67"/>
    </row>
    <row r="13" spans="1:3" ht="12.75">
      <c r="A13" s="1" t="s">
        <v>13</v>
      </c>
      <c r="B13" s="11">
        <v>23.19</v>
      </c>
      <c r="C13" s="67"/>
    </row>
    <row r="14" spans="1:3" ht="12.75">
      <c r="A14" s="1" t="s">
        <v>14</v>
      </c>
      <c r="B14" s="11">
        <v>23.25</v>
      </c>
      <c r="C14" s="67"/>
    </row>
    <row r="15" spans="1:3" ht="12.75">
      <c r="A15" s="1" t="s">
        <v>15</v>
      </c>
      <c r="B15" s="11">
        <v>7.24</v>
      </c>
      <c r="C15" s="67"/>
    </row>
    <row r="16" spans="1:3" ht="12.75">
      <c r="A16" s="1" t="s">
        <v>16</v>
      </c>
      <c r="B16" s="11">
        <v>11.5</v>
      </c>
      <c r="C16" s="67" t="s">
        <v>133</v>
      </c>
    </row>
    <row r="17" spans="1:3" ht="12.75">
      <c r="A17" s="1" t="s">
        <v>17</v>
      </c>
      <c r="B17" s="12">
        <v>8.2</v>
      </c>
      <c r="C17" s="67"/>
    </row>
    <row r="18" spans="1:3" ht="12.75">
      <c r="A18" t="s">
        <v>2</v>
      </c>
      <c r="B18" s="2">
        <f>SUM(B7:B17)</f>
        <v>213.2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10.93</v>
      </c>
      <c r="C21" s="67"/>
    </row>
    <row r="22" spans="1:3" ht="12.75">
      <c r="A22" s="1" t="s">
        <v>19</v>
      </c>
      <c r="B22" s="7">
        <v>29.71</v>
      </c>
      <c r="C22" s="67"/>
    </row>
    <row r="23" spans="1:3" ht="12.75">
      <c r="A23" s="1" t="s">
        <v>20</v>
      </c>
      <c r="B23" s="7">
        <v>15.81</v>
      </c>
      <c r="C23" s="67"/>
    </row>
    <row r="24" spans="1:3" ht="12.75">
      <c r="A24" s="1" t="s">
        <v>21</v>
      </c>
      <c r="B24" s="8">
        <v>55</v>
      </c>
      <c r="C24" s="67"/>
    </row>
    <row r="25" spans="1:3" ht="12.75">
      <c r="A25" t="s">
        <v>4</v>
      </c>
      <c r="B25" s="2">
        <f>SUM(B21:B24)</f>
        <v>111.45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324.65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35.54000000000002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0.11779005524861878</v>
      </c>
      <c r="C32" s="67"/>
    </row>
    <row r="33" spans="1:3" ht="12.75">
      <c r="A33" t="s">
        <v>23</v>
      </c>
      <c r="B33" s="13">
        <f>B25/B2</f>
        <v>0.06157458563535912</v>
      </c>
      <c r="C33" s="67"/>
    </row>
    <row r="34" spans="1:3" ht="12.75">
      <c r="A34" t="s">
        <v>27</v>
      </c>
      <c r="B34" s="13">
        <f>B27/B2</f>
        <v>0.17936464088397788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Haugen, Ronald</cp:lastModifiedBy>
  <cp:lastPrinted>2014-12-17T02:51:27Z</cp:lastPrinted>
  <dcterms:created xsi:type="dcterms:W3CDTF">2005-01-10T15:34:54Z</dcterms:created>
  <dcterms:modified xsi:type="dcterms:W3CDTF">2024-02-07T17:12:22Z</dcterms:modified>
  <cp:category/>
  <cp:version/>
  <cp:contentType/>
  <cp:contentStatus/>
</cp:coreProperties>
</file>