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<sst xmlns="http://schemas.openxmlformats.org/spreadsheetml/2006/main" count="603" uniqueCount="144">
  <si>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</si>
  <si>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</si>
  <si>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</si>
  <si>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</si>
  <si>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</si>
  <si>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</si>
  <si>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</si>
  <si>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</si>
  <si>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</si>
  <si>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</si>
  <si>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</si>
  <si>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</si>
  <si>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</si>
  <si>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</si>
  <si>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</si>
  <si>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</si>
  <si>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</si>
  <si>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</si>
  <si>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</si>
  <si>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</si>
  <si>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</si>
  <si>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</si>
  <si>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</si>
  <si>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</si>
  <si>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</si>
  <si>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</si>
  <si>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</si>
  <si>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</si>
  <si>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</si>
  <si>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</si>
  <si>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</si>
  <si>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</si>
  <si>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</si>
  <si>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</si>
  <si>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</si>
  <si>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</si>
  <si>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</si>
  <si>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</si>
  <si>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</si>
  <si>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</si>
  <si>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</si>
  <si>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</si>
  <si>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</si>
  <si>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</si>
  <si>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</si>
  <si>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</si>
  <si>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</si>
  <si>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</si>
  <si>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</si>
  <si>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</si>
  <si>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</si>
  <si>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</si>
  <si>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</si>
  <si>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</si>
  <si>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</si>
  <si>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</si>
  <si>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</si>
  <si>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</si>
  <si>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</si>
  <si>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</si>
  <si>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</si>
  <si>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</si>
  <si>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</si>
  <si>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</si>
  <si>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</si>
  <si>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</si>
  <si>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</si>
  <si>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</si>
  <si>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</si>
  <si>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</si>
  <si>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</si>
  <si>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</si>
  <si>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</si>
  <si>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</si>
  <si>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</si>
  <si>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</si>
  <si>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</si>
  <si>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</si>
  <si>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</si>
  <si>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</si>
  <si>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</si>
  <si>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</si>
  <si>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</si>
  <si>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</si>
  <si>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</si>
  <si>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</si>
  <si>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</si>
  <si>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</si>
  <si>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</si>
  <si>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</si>
  <si>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</si>
  <si>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</si>
  <si>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</si>
  <si>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</si>
  <si>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</si>
  <si>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</si>
  <si>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</si>
  <si>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</si>
  <si>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</si>
  <si>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</si>
  <si>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</si>
  <si>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</si>
  <si>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</si>
  <si>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</si>
  <si>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</si>
  <si>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</si>
  <si>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</si>
  <si>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</si>
  <si>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</si>
  <si>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</si>
  <si>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</si>
  <si>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</si>
  <si>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</si>
  <si>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</si>
  <si>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</si>
  <si>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</si>
  <si>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</si>
  <si>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</si>
  <si>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</si>
  <si>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</si>
  <si>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</si>
  <si>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</si>
  <si>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</si>
  <si>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</si>
  <si>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</si>
  <si>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</si>
  <si>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</si>
  <si>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</si>
  <si>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</si>
  <si>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</si>
  <si>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</si>
  <si>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</si>
  <si>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</si>
  <si>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</si>
  <si>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</si>
  <si>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</si>
  <si>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</si>
  <si>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</si>
  <si>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Mkt Rev.</t>
  </si>
  <si>
    <t>per Acre</t>
  </si>
  <si>
    <t xml:space="preserve">Dir. Costs </t>
  </si>
  <si>
    <t>Developed by: Ronald Haugen, NDSU Extension Service</t>
  </si>
  <si>
    <t>North Dakota 2023 Projected Crop Budgets - South East</t>
  </si>
  <si>
    <t>Malting barley price.  Feed barley estimate is $4.50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</si>
</sst>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85725</xdr:rowOff>
    </xdr:from>
    <xdr:to>
      <xdr:col>10</xdr:col>
      <xdr:colOff>228600</xdr:colOff>
      <xdr:row>58</xdr:row>
      <xdr:rowOff>57150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530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142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141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5" t="s">
        <v>88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89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90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91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92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133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134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93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5" t="s">
        <v>94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95</v>
      </c>
      <c r="B14" s="39"/>
      <c r="C14" s="39"/>
      <c r="D14" s="39"/>
      <c r="E14" s="39"/>
      <c r="F14" s="39"/>
      <c r="G14" s="39"/>
      <c r="H14" s="39"/>
    </row>
    <row r="15" spans="1:8" ht="12.75">
      <c r="A15" s="44" t="s">
        <v>131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96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97</v>
      </c>
      <c r="B17" s="39"/>
      <c r="C17" s="39"/>
      <c r="D17" s="39"/>
      <c r="E17" s="39"/>
      <c r="F17" s="39"/>
      <c r="G17" s="39"/>
      <c r="H17" s="39"/>
    </row>
    <row r="18" spans="1:8" ht="12.75">
      <c r="A18" s="44" t="s">
        <v>117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98</v>
      </c>
      <c r="B19" s="39"/>
      <c r="C19" s="39"/>
      <c r="E19" s="39"/>
      <c r="F19" s="39"/>
      <c r="G19" s="39"/>
      <c r="H19" s="39"/>
    </row>
    <row r="20" spans="1:8" ht="12.75">
      <c r="A20" s="17" t="s">
        <v>99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100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101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5" t="s">
        <v>102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103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104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105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106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107</v>
      </c>
      <c r="B30" s="37"/>
      <c r="C30" s="37"/>
      <c r="D30" s="37"/>
      <c r="E30" s="37"/>
      <c r="F30" s="37"/>
      <c r="G30" s="37"/>
      <c r="H30" s="37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1680</v>
      </c>
      <c r="C2" s="70"/>
    </row>
    <row r="3" spans="1:3" ht="12.75">
      <c r="A3" t="s">
        <v>127</v>
      </c>
      <c r="B3" s="10">
        <v>0.356</v>
      </c>
      <c r="C3" s="70"/>
    </row>
    <row r="4" spans="1:3" ht="12.75">
      <c r="A4" t="s">
        <v>28</v>
      </c>
      <c r="B4" s="2">
        <f>B2*B3</f>
        <v>598.0799999999999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57.38</v>
      </c>
      <c r="C7" s="72"/>
    </row>
    <row r="8" spans="1:3" ht="12.75">
      <c r="A8" s="1" t="s">
        <v>9</v>
      </c>
      <c r="B8" s="11">
        <v>39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10</v>
      </c>
      <c r="C10" s="72" t="s">
        <v>124</v>
      </c>
    </row>
    <row r="11" spans="1:3" ht="12.75">
      <c r="A11" s="1" t="s">
        <v>12</v>
      </c>
      <c r="B11" s="11">
        <v>65.56</v>
      </c>
      <c r="C11" s="70"/>
    </row>
    <row r="12" spans="1:3" ht="12.75">
      <c r="A12" s="1" t="s">
        <v>11</v>
      </c>
      <c r="B12" s="11">
        <v>17</v>
      </c>
      <c r="C12" s="70"/>
    </row>
    <row r="13" spans="1:3" ht="12.75">
      <c r="A13" s="1" t="s">
        <v>13</v>
      </c>
      <c r="B13" s="11">
        <v>27.39</v>
      </c>
      <c r="C13" s="70"/>
    </row>
    <row r="14" spans="1:3" ht="12.75">
      <c r="A14" s="1" t="s">
        <v>14</v>
      </c>
      <c r="B14" s="11">
        <v>22.35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19.75</v>
      </c>
      <c r="C16" s="70"/>
    </row>
    <row r="17" spans="1:3" ht="12.75">
      <c r="A17" s="1" t="s">
        <v>17</v>
      </c>
      <c r="B17" s="12">
        <v>9.88</v>
      </c>
      <c r="C17" s="70"/>
    </row>
    <row r="18" spans="1:3" ht="12.75">
      <c r="A18" t="s">
        <v>2</v>
      </c>
      <c r="B18" s="2">
        <f>SUM(B7:B17)</f>
        <v>273.22999999999996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10.99</v>
      </c>
      <c r="C21" s="70"/>
    </row>
    <row r="22" spans="1:3" ht="12.75">
      <c r="A22" s="1" t="s">
        <v>19</v>
      </c>
      <c r="B22" s="7">
        <v>29.42</v>
      </c>
      <c r="C22" s="70"/>
    </row>
    <row r="23" spans="1:3" ht="12.75">
      <c r="A23" s="1" t="s">
        <v>20</v>
      </c>
      <c r="B23" s="7">
        <v>16.11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156.52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429.75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168.32999999999993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0.16263690476190473</v>
      </c>
      <c r="C32" s="70"/>
    </row>
    <row r="33" spans="1:3" ht="12.75">
      <c r="A33" t="s">
        <v>23</v>
      </c>
      <c r="B33" s="13">
        <f>B25/B2</f>
        <v>0.09316666666666668</v>
      </c>
      <c r="C33" s="70"/>
    </row>
    <row r="34" spans="1:3" ht="12.75">
      <c r="A34" t="s">
        <v>27</v>
      </c>
      <c r="B34" s="13">
        <f>B27/B2</f>
        <v>0.2558035714285714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1660</v>
      </c>
      <c r="C2" s="70"/>
    </row>
    <row r="3" spans="1:3" ht="12.75">
      <c r="A3" t="s">
        <v>127</v>
      </c>
      <c r="B3" s="10">
        <v>0.255</v>
      </c>
      <c r="C3" s="70"/>
    </row>
    <row r="4" spans="1:3" ht="12.75">
      <c r="A4" t="s">
        <v>28</v>
      </c>
      <c r="B4" s="2">
        <f>B2*B3</f>
        <v>423.3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74</v>
      </c>
      <c r="C7" s="70"/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0</v>
      </c>
      <c r="C9" s="72" t="s">
        <v>125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106.6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24.21</v>
      </c>
      <c r="C13" s="70"/>
    </row>
    <row r="14" spans="1:3" ht="12.75">
      <c r="A14" s="1" t="s">
        <v>14</v>
      </c>
      <c r="B14" s="11">
        <v>21.24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9.89</v>
      </c>
      <c r="C17" s="70"/>
    </row>
    <row r="18" spans="1:3" ht="12.75">
      <c r="A18" t="s">
        <v>2</v>
      </c>
      <c r="B18" s="2">
        <f>SUM(B7:B17)</f>
        <v>273.69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9.7</v>
      </c>
      <c r="C21" s="70"/>
    </row>
    <row r="22" spans="1:3" ht="12.75">
      <c r="A22" s="1" t="s">
        <v>19</v>
      </c>
      <c r="B22" s="7">
        <v>25.57</v>
      </c>
      <c r="C22" s="70"/>
    </row>
    <row r="23" spans="1:3" ht="12.75">
      <c r="A23" s="1" t="s">
        <v>20</v>
      </c>
      <c r="B23" s="7">
        <v>12.97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148.24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421.93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1.3700000000000045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0.16487349397590362</v>
      </c>
      <c r="C32" s="70"/>
    </row>
    <row r="33" spans="1:3" ht="12.75">
      <c r="A33" t="s">
        <v>23</v>
      </c>
      <c r="B33" s="13">
        <f>B25/B2</f>
        <v>0.08930120481927711</v>
      </c>
      <c r="C33" s="70"/>
    </row>
    <row r="34" spans="1:3" ht="12.75">
      <c r="A34" t="s">
        <v>27</v>
      </c>
      <c r="B34" s="13">
        <f>B27/B2</f>
        <v>0.25417469879518073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127</v>
      </c>
      <c r="B3" s="10">
        <v>14.26</v>
      </c>
      <c r="C3" s="70"/>
    </row>
    <row r="4" spans="1:3" ht="12.75">
      <c r="A4" t="s">
        <v>28</v>
      </c>
      <c r="B4" s="2">
        <f>B2*B3</f>
        <v>342.24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30</v>
      </c>
      <c r="C7" s="70"/>
    </row>
    <row r="8" spans="1:3" ht="12.75">
      <c r="A8" s="1" t="s">
        <v>9</v>
      </c>
      <c r="B8" s="11">
        <v>34.3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52.07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24.1</v>
      </c>
      <c r="C13" s="70"/>
    </row>
    <row r="14" spans="1:3" ht="12.75">
      <c r="A14" s="1" t="s">
        <v>14</v>
      </c>
      <c r="B14" s="11">
        <v>22.19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6.63</v>
      </c>
      <c r="C17" s="70"/>
    </row>
    <row r="18" spans="1:3" ht="12.75">
      <c r="A18" t="s">
        <v>2</v>
      </c>
      <c r="B18" s="2">
        <f>SUM(B7:B17)</f>
        <v>183.54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9.86</v>
      </c>
      <c r="C21" s="70"/>
    </row>
    <row r="22" spans="1:3" ht="12.75">
      <c r="A22" s="1" t="s">
        <v>19</v>
      </c>
      <c r="B22" s="7">
        <v>26.01</v>
      </c>
      <c r="C22" s="70"/>
    </row>
    <row r="23" spans="1:3" ht="12.75">
      <c r="A23" s="1" t="s">
        <v>20</v>
      </c>
      <c r="B23" s="7">
        <v>13.65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149.52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333.06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9.180000000000007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7.6475</v>
      </c>
      <c r="C32" s="70"/>
    </row>
    <row r="33" spans="1:3" ht="12.75">
      <c r="A33" t="s">
        <v>23</v>
      </c>
      <c r="B33" s="2">
        <f>B25/B2</f>
        <v>6.23</v>
      </c>
      <c r="C33" s="70"/>
    </row>
    <row r="34" spans="1:3" ht="12.75">
      <c r="A34" t="s">
        <v>27</v>
      </c>
      <c r="B34" s="2">
        <f>B27/B2</f>
        <v>13.8775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115</v>
      </c>
      <c r="B1" s="23" t="s">
        <v>0</v>
      </c>
      <c r="C1" s="73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127</v>
      </c>
      <c r="B3" s="12">
        <v>9</v>
      </c>
      <c r="C3" s="70"/>
    </row>
    <row r="4" spans="1:3" ht="12.75">
      <c r="A4" t="s">
        <v>28</v>
      </c>
      <c r="B4" s="2">
        <f>B2*B3</f>
        <v>333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</v>
      </c>
      <c r="C7" s="70"/>
    </row>
    <row r="8" spans="1:3" ht="12.75">
      <c r="A8" s="1" t="s">
        <v>9</v>
      </c>
      <c r="B8" s="11">
        <v>42.5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10.33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25.18</v>
      </c>
      <c r="C13" s="70"/>
    </row>
    <row r="14" spans="1:3" ht="12.75">
      <c r="A14" s="1" t="s">
        <v>14</v>
      </c>
      <c r="B14" s="11">
        <v>22.8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9.75</v>
      </c>
      <c r="C16" s="70" t="s">
        <v>129</v>
      </c>
    </row>
    <row r="17" spans="1:3" ht="12.75">
      <c r="A17" s="1" t="s">
        <v>17</v>
      </c>
      <c r="B17" s="12">
        <v>6.66</v>
      </c>
      <c r="C17" s="70"/>
    </row>
    <row r="18" spans="1:3" ht="12.75">
      <c r="A18" t="s">
        <v>2</v>
      </c>
      <c r="B18" s="2">
        <f>SUM(B7:B17)</f>
        <v>184.22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10.09</v>
      </c>
      <c r="C21" s="70"/>
    </row>
    <row r="22" spans="1:3" ht="12.75">
      <c r="A22" s="1" t="s">
        <v>19</v>
      </c>
      <c r="B22" s="7">
        <v>27.39</v>
      </c>
      <c r="C22" s="70"/>
    </row>
    <row r="23" spans="1:3" ht="12.75">
      <c r="A23" s="1" t="s">
        <v>20</v>
      </c>
      <c r="B23" s="7">
        <v>13.95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151.43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335.65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-2.6499999999999773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4.978918918918919</v>
      </c>
      <c r="C32" s="70"/>
    </row>
    <row r="33" spans="1:3" ht="12.75">
      <c r="A33" t="s">
        <v>23</v>
      </c>
      <c r="B33" s="2">
        <f>B25/B2</f>
        <v>4.092702702702703</v>
      </c>
      <c r="C33" s="70"/>
    </row>
    <row r="34" spans="1:3" ht="12.75">
      <c r="A34" t="s">
        <v>27</v>
      </c>
      <c r="B34" s="2">
        <f>B27/B2</f>
        <v>9.07162162162162</v>
      </c>
      <c r="C34" s="70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76</v>
      </c>
      <c r="C2" s="70"/>
    </row>
    <row r="3" spans="1:3" ht="12.75">
      <c r="A3" t="s">
        <v>127</v>
      </c>
      <c r="B3" s="12">
        <v>3.07</v>
      </c>
      <c r="C3" s="70"/>
    </row>
    <row r="4" spans="1:3" ht="12.75">
      <c r="A4" t="s">
        <v>28</v>
      </c>
      <c r="B4" s="2">
        <f>B2*B3</f>
        <v>233.32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6.5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81.37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28.47</v>
      </c>
      <c r="C13" s="70"/>
    </row>
    <row r="14" spans="1:3" ht="12.75">
      <c r="A14" s="1" t="s">
        <v>14</v>
      </c>
      <c r="B14" s="11">
        <v>22.41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6.36</v>
      </c>
      <c r="C17" s="70"/>
    </row>
    <row r="18" spans="1:3" ht="12.75">
      <c r="A18" t="s">
        <v>2</v>
      </c>
      <c r="B18" s="2">
        <f>SUM(B7:B17)</f>
        <v>175.86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10.6</v>
      </c>
      <c r="C21" s="70"/>
    </row>
    <row r="22" spans="1:3" ht="12.75">
      <c r="A22" s="1" t="s">
        <v>19</v>
      </c>
      <c r="B22" s="7">
        <v>26.81</v>
      </c>
      <c r="C22" s="70"/>
    </row>
    <row r="23" spans="1:3" ht="12.75">
      <c r="A23" s="1" t="s">
        <v>20</v>
      </c>
      <c r="B23" s="7">
        <v>14.23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151.64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327.5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-94.18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2.313947368421053</v>
      </c>
      <c r="C32" s="70"/>
    </row>
    <row r="33" spans="1:3" ht="12.75">
      <c r="A33" t="s">
        <v>23</v>
      </c>
      <c r="B33" s="2">
        <f>B25/B2</f>
        <v>1.9952631578947366</v>
      </c>
      <c r="C33" s="70"/>
    </row>
    <row r="34" spans="1:3" ht="12.75">
      <c r="A34" t="s">
        <v>27</v>
      </c>
      <c r="B34" s="2">
        <f>B27/B2</f>
        <v>4.309210526315789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127</v>
      </c>
      <c r="B3" s="10">
        <v>0.365</v>
      </c>
      <c r="C3" s="70"/>
    </row>
    <row r="4" spans="1:3" ht="12.75">
      <c r="A4" t="s">
        <v>28</v>
      </c>
      <c r="B4" s="2">
        <f>B2*B3</f>
        <v>346.75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25</v>
      </c>
      <c r="C7" s="70"/>
    </row>
    <row r="8" spans="1:3" ht="12.75">
      <c r="A8" s="1" t="s">
        <v>9</v>
      </c>
      <c r="B8" s="11">
        <v>14.3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26.16</v>
      </c>
      <c r="C11" s="70"/>
    </row>
    <row r="12" spans="1:3" ht="12.75">
      <c r="A12" s="1" t="s">
        <v>11</v>
      </c>
      <c r="B12" s="11">
        <v>9.5</v>
      </c>
      <c r="C12" s="72" t="s">
        <v>132</v>
      </c>
    </row>
    <row r="13" spans="1:3" ht="12.75">
      <c r="A13" s="1" t="s">
        <v>13</v>
      </c>
      <c r="B13" s="11">
        <v>20.97</v>
      </c>
      <c r="C13" s="70"/>
    </row>
    <row r="14" spans="1:3" ht="12.75">
      <c r="A14" s="1" t="s">
        <v>14</v>
      </c>
      <c r="B14" s="11">
        <v>19.63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4.4</v>
      </c>
      <c r="C17" s="70"/>
    </row>
    <row r="18" spans="1:3" ht="12.75">
      <c r="A18" t="s">
        <v>2</v>
      </c>
      <c r="B18" s="2">
        <f>SUM(B7:B17)</f>
        <v>121.71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9.09</v>
      </c>
      <c r="C21" s="70"/>
    </row>
    <row r="22" spans="1:3" ht="12.75">
      <c r="A22" s="1" t="s">
        <v>19</v>
      </c>
      <c r="B22" s="7">
        <v>21.58</v>
      </c>
      <c r="C22" s="70"/>
    </row>
    <row r="23" spans="1:3" ht="12.75">
      <c r="A23" s="1" t="s">
        <v>20</v>
      </c>
      <c r="B23" s="7">
        <v>11.46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142.13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263.84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82.91000000000003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0.1281157894736842</v>
      </c>
      <c r="C32" s="70"/>
    </row>
    <row r="33" spans="1:3" ht="12.75">
      <c r="A33" t="s">
        <v>23</v>
      </c>
      <c r="B33" s="13">
        <f>B25/B2</f>
        <v>0.14961052631578947</v>
      </c>
      <c r="C33" s="70"/>
    </row>
    <row r="34" spans="1:3" ht="12.75">
      <c r="A34" t="s">
        <v>27</v>
      </c>
      <c r="B34" s="13">
        <f>B27/B2</f>
        <v>0.27772631578947365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1800</v>
      </c>
      <c r="C2" s="70"/>
    </row>
    <row r="3" spans="1:3" ht="12.75">
      <c r="A3" t="s">
        <v>127</v>
      </c>
      <c r="B3" s="10">
        <v>0.19</v>
      </c>
      <c r="C3" s="70"/>
    </row>
    <row r="4" spans="1:3" ht="12.75">
      <c r="A4" t="s">
        <v>28</v>
      </c>
      <c r="B4" s="2">
        <f>B2*B3</f>
        <v>342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</v>
      </c>
      <c r="C7" s="70"/>
    </row>
    <row r="8" spans="1:3" ht="12.75">
      <c r="A8" s="1" t="s">
        <v>9</v>
      </c>
      <c r="B8" s="11">
        <v>4.1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44.4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25.03</v>
      </c>
      <c r="C13" s="70"/>
    </row>
    <row r="14" spans="1:3" ht="12.75">
      <c r="A14" s="1" t="s">
        <v>14</v>
      </c>
      <c r="B14" s="11">
        <v>21.25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4.41</v>
      </c>
      <c r="C17" s="70"/>
    </row>
    <row r="18" spans="1:3" ht="12.75">
      <c r="A18" t="s">
        <v>2</v>
      </c>
      <c r="B18" s="2">
        <f>SUM(B7:B17)</f>
        <v>121.94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9.83</v>
      </c>
      <c r="C21" s="70"/>
    </row>
    <row r="22" spans="1:3" ht="12.75">
      <c r="A22" s="1" t="s">
        <v>19</v>
      </c>
      <c r="B22" s="7">
        <v>24.48</v>
      </c>
      <c r="C22" s="70"/>
    </row>
    <row r="23" spans="1:3" ht="12.75">
      <c r="A23" s="1" t="s">
        <v>20</v>
      </c>
      <c r="B23" s="7">
        <v>13.18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147.49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269.43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72.57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13">
        <f>B18/B2</f>
        <v>0.06774444444444444</v>
      </c>
      <c r="C32" s="70"/>
    </row>
    <row r="33" spans="1:3" ht="12.75">
      <c r="A33" t="s">
        <v>23</v>
      </c>
      <c r="B33" s="13">
        <f>B25/B2</f>
        <v>0.0819388888888889</v>
      </c>
      <c r="C33" s="70"/>
    </row>
    <row r="34" spans="1:3" ht="12.75">
      <c r="A34" t="s">
        <v>27</v>
      </c>
      <c r="B34" s="13">
        <f>B27/B2</f>
        <v>0.14968333333333333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64</v>
      </c>
      <c r="C2" s="70"/>
    </row>
    <row r="3" spans="1:3" ht="12.75">
      <c r="A3" t="s">
        <v>127</v>
      </c>
      <c r="B3" s="12">
        <v>7.21</v>
      </c>
      <c r="C3" s="70"/>
    </row>
    <row r="4" spans="1:3" ht="12.75">
      <c r="A4" t="s">
        <v>28</v>
      </c>
      <c r="B4" s="2">
        <f>B2*B3</f>
        <v>461.44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16.2</v>
      </c>
      <c r="C7" s="70"/>
    </row>
    <row r="8" spans="1:3" ht="12.75">
      <c r="A8" s="1" t="s">
        <v>9</v>
      </c>
      <c r="B8" s="11">
        <v>34</v>
      </c>
      <c r="C8" s="70"/>
    </row>
    <row r="9" spans="1:3" ht="12.75">
      <c r="A9" s="1" t="s">
        <v>24</v>
      </c>
      <c r="B9" s="11">
        <v>10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141.69</v>
      </c>
      <c r="C11" s="70"/>
    </row>
    <row r="12" spans="1:3" ht="12.75">
      <c r="A12" s="1" t="s">
        <v>11</v>
      </c>
      <c r="B12" s="11">
        <v>5.5</v>
      </c>
      <c r="C12" s="70"/>
    </row>
    <row r="13" spans="1:3" ht="12.75">
      <c r="A13" s="1" t="s">
        <v>13</v>
      </c>
      <c r="B13" s="11">
        <v>22.3</v>
      </c>
      <c r="C13" s="70"/>
    </row>
    <row r="14" spans="1:3" ht="12.75">
      <c r="A14" s="1" t="s">
        <v>14</v>
      </c>
      <c r="B14" s="11">
        <v>19.27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8.75</v>
      </c>
      <c r="C16" s="70"/>
    </row>
    <row r="17" spans="1:3" ht="12.75">
      <c r="A17" s="1" t="s">
        <v>17</v>
      </c>
      <c r="B17" s="12">
        <v>9.66</v>
      </c>
      <c r="C17" s="70"/>
    </row>
    <row r="18" spans="1:3" ht="12.75">
      <c r="A18" t="s">
        <v>2</v>
      </c>
      <c r="B18" s="2">
        <f>SUM(B7:B17)</f>
        <v>267.37000000000006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9.49</v>
      </c>
      <c r="C21" s="70"/>
    </row>
    <row r="22" spans="1:3" ht="12.75">
      <c r="A22" s="1" t="s">
        <v>19</v>
      </c>
      <c r="B22" s="7">
        <v>23.03</v>
      </c>
      <c r="C22" s="70"/>
    </row>
    <row r="23" spans="1:3" ht="12.75">
      <c r="A23" s="1" t="s">
        <v>20</v>
      </c>
      <c r="B23" s="7">
        <v>11.31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143.83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411.20000000000005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50.23999999999995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4.177656250000001</v>
      </c>
      <c r="C32" s="70"/>
    </row>
    <row r="33" spans="1:3" ht="12.75">
      <c r="A33" t="s">
        <v>23</v>
      </c>
      <c r="B33" s="2">
        <f>B25/B2</f>
        <v>2.24734375</v>
      </c>
      <c r="C33" s="70"/>
    </row>
    <row r="34" spans="1:3" ht="12.75">
      <c r="A34" t="s">
        <v>27</v>
      </c>
      <c r="B34" s="2">
        <f>B27/B2</f>
        <v>6.425000000000001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7"/>
      <c r="B1" s="48" t="s">
        <v>138</v>
      </c>
      <c r="C1" s="48" t="s">
        <v>109</v>
      </c>
      <c r="D1" s="48" t="s">
        <v>108</v>
      </c>
      <c r="E1" s="49" t="s">
        <v>66</v>
      </c>
      <c r="F1" s="48" t="s">
        <v>61</v>
      </c>
      <c r="G1" s="48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41" t="s">
        <v>109</v>
      </c>
      <c r="E2" s="46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53" t="s">
        <v>48</v>
      </c>
      <c r="B3" s="42">
        <f>HRSW!B4</f>
        <v>472.70000000000005</v>
      </c>
      <c r="C3" s="42">
        <f>HRSW!B18</f>
        <v>265.58</v>
      </c>
      <c r="D3" s="16">
        <f>B3-C3</f>
        <v>207.12000000000006</v>
      </c>
      <c r="E3" s="18">
        <v>400</v>
      </c>
      <c r="F3" s="19">
        <f aca="true" t="shared" si="0" ref="F3:F17">B3*E3</f>
        <v>189080.00000000003</v>
      </c>
      <c r="G3" s="19">
        <f aca="true" t="shared" si="1" ref="G3:G17">E3*C3</f>
        <v>106232</v>
      </c>
      <c r="H3" s="30">
        <f>F3-G3</f>
        <v>82848.00000000003</v>
      </c>
    </row>
    <row r="4" spans="1:8" ht="12.75">
      <c r="A4" s="53" t="s">
        <v>49</v>
      </c>
      <c r="B4" s="42">
        <f>Durum!B4</f>
        <v>446.39</v>
      </c>
      <c r="C4" s="42">
        <f>Durum!B18</f>
        <v>250.78999999999996</v>
      </c>
      <c r="D4" s="16">
        <f aca="true" t="shared" si="2" ref="D4:D17">B4-C4</f>
        <v>195.60000000000002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3" t="s">
        <v>50</v>
      </c>
      <c r="B5" s="42">
        <f>Barley!B4</f>
        <v>473.04</v>
      </c>
      <c r="C5" s="42">
        <f>Barley!B18</f>
        <v>229.98</v>
      </c>
      <c r="D5" s="16">
        <f t="shared" si="2"/>
        <v>243.06000000000003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3" t="s">
        <v>26</v>
      </c>
      <c r="B6" s="42">
        <f>Corn!B4</f>
        <v>855.75</v>
      </c>
      <c r="C6" s="42">
        <f>Corn!B18</f>
        <v>468.79999999999995</v>
      </c>
      <c r="D6" s="16">
        <f t="shared" si="2"/>
        <v>386.95000000000005</v>
      </c>
      <c r="E6" s="18">
        <v>600</v>
      </c>
      <c r="F6" s="19">
        <f t="shared" si="0"/>
        <v>513450</v>
      </c>
      <c r="G6" s="19">
        <f t="shared" si="1"/>
        <v>281280</v>
      </c>
      <c r="H6" s="30">
        <f t="shared" si="3"/>
        <v>232170</v>
      </c>
    </row>
    <row r="7" spans="1:8" ht="12.75">
      <c r="A7" s="53" t="s">
        <v>25</v>
      </c>
      <c r="B7" s="42">
        <f>Soyb!B4</f>
        <v>493.2</v>
      </c>
      <c r="C7" s="42">
        <f>Soyb!B18</f>
        <v>197.89000000000001</v>
      </c>
      <c r="D7" s="16">
        <f t="shared" si="2"/>
        <v>295.30999999999995</v>
      </c>
      <c r="E7" s="18">
        <v>1000</v>
      </c>
      <c r="F7" s="19">
        <f t="shared" si="0"/>
        <v>493200</v>
      </c>
      <c r="G7" s="19">
        <f t="shared" si="1"/>
        <v>197890.00000000003</v>
      </c>
      <c r="H7" s="30">
        <f t="shared" si="3"/>
        <v>295310</v>
      </c>
    </row>
    <row r="8" spans="1:8" ht="12.75">
      <c r="A8" s="53" t="s">
        <v>73</v>
      </c>
      <c r="B8" s="42">
        <f>Drybean!B4</f>
        <v>698.4</v>
      </c>
      <c r="C8" s="42">
        <f>Drybean!B18</f>
        <v>288.38000000000005</v>
      </c>
      <c r="D8" s="16">
        <f t="shared" si="2"/>
        <v>410.0199999999999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51</v>
      </c>
      <c r="B9" s="42">
        <f>Oil_SF!B4</f>
        <v>411.48</v>
      </c>
      <c r="C9" s="42">
        <f>Oil_SF!B18</f>
        <v>223.29999999999998</v>
      </c>
      <c r="D9" s="16">
        <f t="shared" si="2"/>
        <v>188.18000000000004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52</v>
      </c>
      <c r="B10" s="42">
        <f>Conf_SF!B4</f>
        <v>598.0799999999999</v>
      </c>
      <c r="C10" s="42">
        <f>Conf_SF!B18</f>
        <v>273.22999999999996</v>
      </c>
      <c r="D10" s="16">
        <f t="shared" si="2"/>
        <v>324.84999999999997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53</v>
      </c>
      <c r="B11" s="42">
        <f>Canola!B4</f>
        <v>423.3</v>
      </c>
      <c r="C11" s="42">
        <f>Canola!B18</f>
        <v>273.69</v>
      </c>
      <c r="D11" s="16">
        <f t="shared" si="2"/>
        <v>149.61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3" t="s">
        <v>54</v>
      </c>
      <c r="B12" s="42">
        <f>Flax!B4</f>
        <v>342.24</v>
      </c>
      <c r="C12" s="42">
        <f>Flax!B18</f>
        <v>183.54</v>
      </c>
      <c r="D12" s="16">
        <f t="shared" si="2"/>
        <v>158.70000000000002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4" t="s">
        <v>114</v>
      </c>
      <c r="B13" s="42">
        <f>Peas!B4</f>
        <v>333</v>
      </c>
      <c r="C13" s="42">
        <f>Peas!B18</f>
        <v>184.22</v>
      </c>
      <c r="D13" s="16">
        <f t="shared" si="2"/>
        <v>148.78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3" t="s">
        <v>55</v>
      </c>
      <c r="B14" s="42">
        <f>Oats!B4</f>
        <v>233.32</v>
      </c>
      <c r="C14" s="42">
        <f>Oats!B18</f>
        <v>175.86</v>
      </c>
      <c r="D14" s="16">
        <f t="shared" si="2"/>
        <v>57.45999999999998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87</v>
      </c>
      <c r="B15" s="42">
        <f>'Wint.Wht'!B4</f>
        <v>461.44</v>
      </c>
      <c r="C15" s="42">
        <f>'Wint.Wht'!B18</f>
        <v>267.37000000000006</v>
      </c>
      <c r="D15" s="16">
        <f t="shared" si="2"/>
        <v>194.06999999999994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56</v>
      </c>
      <c r="B16" s="42">
        <f>Millet!B4</f>
        <v>342</v>
      </c>
      <c r="C16" s="42">
        <f>Millet!B18</f>
        <v>121.94</v>
      </c>
      <c r="D16" s="16">
        <f t="shared" si="2"/>
        <v>220.06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57</v>
      </c>
      <c r="B17" s="42">
        <f>'Wint.Wht'!B4</f>
        <v>461.44</v>
      </c>
      <c r="C17" s="42">
        <f>'Wint.Wht'!B18</f>
        <v>267.37000000000006</v>
      </c>
      <c r="D17" s="16">
        <f t="shared" si="2"/>
        <v>194.06999999999994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70</v>
      </c>
      <c r="B18" s="14"/>
      <c r="C18" s="14"/>
      <c r="D18" s="14"/>
      <c r="E18" s="20">
        <f>SUM(E3:E17)</f>
        <v>2000</v>
      </c>
      <c r="F18" s="20">
        <f>SUM(F3:F17)</f>
        <v>1195730</v>
      </c>
      <c r="G18" s="20">
        <f>SUM(G3:G17)</f>
        <v>585402</v>
      </c>
      <c r="H18" s="34">
        <f>SUM(H3:H17)</f>
        <v>610328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5" t="s">
        <v>47</v>
      </c>
      <c r="D20" s="85"/>
      <c r="E20" s="85"/>
      <c r="F20" s="3"/>
      <c r="G20" s="3"/>
      <c r="H20" s="3"/>
    </row>
    <row r="21" spans="1:8" ht="12.75">
      <c r="A21" s="55" t="s">
        <v>68</v>
      </c>
      <c r="B21" s="56"/>
      <c r="C21" s="56"/>
      <c r="D21" s="57"/>
      <c r="E21" s="56" t="s">
        <v>69</v>
      </c>
      <c r="F21" s="56"/>
      <c r="G21" s="56"/>
      <c r="H21" s="58"/>
    </row>
    <row r="22" spans="1:8" ht="12.75">
      <c r="A22" s="53" t="s">
        <v>28</v>
      </c>
      <c r="B22" s="4"/>
      <c r="C22" s="19">
        <f>F18</f>
        <v>1195730</v>
      </c>
      <c r="D22" s="4"/>
      <c r="E22" s="4" t="s">
        <v>63</v>
      </c>
      <c r="F22" s="4"/>
      <c r="G22" s="59">
        <f>G18</f>
        <v>585402</v>
      </c>
      <c r="H22" s="60"/>
    </row>
    <row r="23" spans="1:8" ht="12.75">
      <c r="A23" s="86" t="s">
        <v>136</v>
      </c>
      <c r="B23" s="84"/>
      <c r="C23" s="18">
        <v>0</v>
      </c>
      <c r="D23" s="65" t="s">
        <v>65</v>
      </c>
      <c r="E23" s="84" t="s">
        <v>110</v>
      </c>
      <c r="F23" s="84"/>
      <c r="G23" s="18">
        <v>51300</v>
      </c>
      <c r="H23" s="66" t="s">
        <v>65</v>
      </c>
    </row>
    <row r="24" spans="1:11" ht="12.75">
      <c r="A24" s="82"/>
      <c r="B24" s="83"/>
      <c r="C24" s="18">
        <v>0</v>
      </c>
      <c r="D24" s="4"/>
      <c r="E24" s="84" t="s">
        <v>62</v>
      </c>
      <c r="F24" s="84"/>
      <c r="G24" s="18">
        <v>200000</v>
      </c>
      <c r="H24" s="62"/>
      <c r="K24" s="67"/>
    </row>
    <row r="25" spans="1:8" ht="12.75">
      <c r="A25" s="82"/>
      <c r="B25" s="83"/>
      <c r="C25" s="18">
        <v>0</v>
      </c>
      <c r="D25" s="4"/>
      <c r="E25" s="84" t="s">
        <v>111</v>
      </c>
      <c r="F25" s="84"/>
      <c r="G25" s="18">
        <v>0</v>
      </c>
      <c r="H25" s="62"/>
    </row>
    <row r="26" spans="1:8" ht="12.75">
      <c r="A26" s="82"/>
      <c r="B26" s="83"/>
      <c r="C26" s="18">
        <v>0</v>
      </c>
      <c r="D26" s="4"/>
      <c r="E26" s="84" t="s">
        <v>64</v>
      </c>
      <c r="F26" s="84"/>
      <c r="G26" s="18">
        <v>0</v>
      </c>
      <c r="H26" s="62"/>
    </row>
    <row r="27" spans="1:8" ht="12.75">
      <c r="A27" s="82"/>
      <c r="B27" s="83"/>
      <c r="C27" s="18">
        <v>0</v>
      </c>
      <c r="D27" s="4"/>
      <c r="E27" s="83" t="s">
        <v>135</v>
      </c>
      <c r="F27" s="83"/>
      <c r="G27" s="18">
        <v>0</v>
      </c>
      <c r="H27" s="62"/>
    </row>
    <row r="28" spans="1:8" ht="12.75">
      <c r="A28" s="82"/>
      <c r="B28" s="83"/>
      <c r="C28" s="18">
        <v>0</v>
      </c>
      <c r="D28" s="4"/>
      <c r="E28" s="83"/>
      <c r="F28" s="83"/>
      <c r="G28" s="18">
        <v>0</v>
      </c>
      <c r="H28" s="62"/>
    </row>
    <row r="29" spans="1:8" ht="12.75">
      <c r="A29" s="82" t="s">
        <v>72</v>
      </c>
      <c r="B29" s="83"/>
      <c r="C29" s="22">
        <v>0</v>
      </c>
      <c r="D29" s="61"/>
      <c r="E29" s="83" t="s">
        <v>71</v>
      </c>
      <c r="F29" s="83"/>
      <c r="G29" s="22">
        <v>14300</v>
      </c>
      <c r="H29" s="62"/>
    </row>
    <row r="30" spans="1:8" ht="12.75">
      <c r="A30" s="53" t="s">
        <v>61</v>
      </c>
      <c r="B30" s="4"/>
      <c r="C30" s="19">
        <f>SUM(C22:C29)</f>
        <v>1195730</v>
      </c>
      <c r="D30" s="4"/>
      <c r="E30" s="4" t="s">
        <v>61</v>
      </c>
      <c r="F30" s="4"/>
      <c r="G30" s="28">
        <f>SUM(G22:G29)</f>
        <v>851002</v>
      </c>
      <c r="H30" s="60"/>
    </row>
    <row r="31" spans="1:8" ht="12.75">
      <c r="A31" s="63" t="s">
        <v>112</v>
      </c>
      <c r="B31" s="3"/>
      <c r="C31" s="3"/>
      <c r="D31" s="3"/>
      <c r="E31" s="3"/>
      <c r="F31" s="3"/>
      <c r="G31" s="68">
        <f>C30-G30</f>
        <v>344728</v>
      </c>
      <c r="H31" s="64"/>
    </row>
    <row r="32" ht="12.75">
      <c r="G32" s="6"/>
    </row>
    <row r="33" spans="1:8" ht="12.75">
      <c r="A33" s="44" t="s">
        <v>118</v>
      </c>
      <c r="B33" s="80"/>
      <c r="C33" s="80"/>
      <c r="D33" s="80"/>
      <c r="E33" s="80"/>
      <c r="F33" s="69" t="s">
        <v>119</v>
      </c>
      <c r="G33" s="81"/>
      <c r="H33" s="81"/>
    </row>
    <row r="34" spans="3:6" ht="12.75">
      <c r="C34" s="43"/>
      <c r="D34" s="43"/>
      <c r="E34" s="43"/>
      <c r="F34" s="43"/>
    </row>
    <row r="35" spans="1:12" ht="12.75">
      <c r="A35" t="s">
        <v>30</v>
      </c>
      <c r="B35" s="79" t="s">
        <v>120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 ht="12.7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 ht="12.7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 ht="12.7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40" ht="12.75">
      <c r="A40" t="s">
        <v>113</v>
      </c>
    </row>
    <row r="41" spans="1:12" ht="12.7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6" t="s">
        <v>79</v>
      </c>
      <c r="G41" s="26" t="s">
        <v>80</v>
      </c>
      <c r="H41" s="26" t="s">
        <v>81</v>
      </c>
      <c r="I41" s="26" t="s">
        <v>82</v>
      </c>
      <c r="J41" s="26" t="s">
        <v>83</v>
      </c>
      <c r="K41" s="26" t="s">
        <v>84</v>
      </c>
      <c r="L41" s="27" t="s">
        <v>85</v>
      </c>
    </row>
    <row r="42" spans="1:12" ht="12.75">
      <c r="A42" s="53" t="s">
        <v>48</v>
      </c>
      <c r="B42" s="28">
        <f>$E3*HRSW!$B7</f>
        <v>11200</v>
      </c>
      <c r="C42" s="28">
        <f>$E3*HRSW!$B8</f>
        <v>11440</v>
      </c>
      <c r="D42" s="28">
        <f>$E3*HRSW!$B9</f>
        <v>7400</v>
      </c>
      <c r="E42" s="28">
        <f>$E3*HRSW!$B10</f>
        <v>0</v>
      </c>
      <c r="F42" s="28">
        <f>$E3*HRSW!$B11</f>
        <v>50616</v>
      </c>
      <c r="G42" s="28">
        <f>$E3*HRSW!$B12</f>
        <v>2200</v>
      </c>
      <c r="H42" s="28">
        <f>$E3*HRSW!$B13</f>
        <v>10176</v>
      </c>
      <c r="I42" s="28">
        <f>$E3*HRSW!$B14</f>
        <v>8660</v>
      </c>
      <c r="J42" s="28">
        <f>$E3*HRSW!$B15</f>
        <v>0</v>
      </c>
      <c r="K42" s="28">
        <f>$E3*HRSW!$B16</f>
        <v>700</v>
      </c>
      <c r="L42" s="29">
        <f>$E3*HRSW!$B17</f>
        <v>3840</v>
      </c>
    </row>
    <row r="43" spans="1:12" ht="12.75">
      <c r="A43" s="53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3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3" t="s">
        <v>26</v>
      </c>
      <c r="B45" s="19">
        <f>$E6*Corn!$B7</f>
        <v>60300</v>
      </c>
      <c r="C45" s="19">
        <f>$E6*Corn!$B8</f>
        <v>30600</v>
      </c>
      <c r="D45" s="19">
        <f>$E6*Corn!$B9</f>
        <v>0</v>
      </c>
      <c r="E45" s="19">
        <f>$E6*Corn!$B10</f>
        <v>0</v>
      </c>
      <c r="F45" s="19">
        <f>$E6*Corn!$B11</f>
        <v>111618</v>
      </c>
      <c r="G45" s="19">
        <f>$E6*Corn!$B12</f>
        <v>7200</v>
      </c>
      <c r="H45" s="19">
        <f>$E6*Corn!$B13</f>
        <v>22776</v>
      </c>
      <c r="I45" s="19">
        <f>$E6*Corn!$B14</f>
        <v>18012</v>
      </c>
      <c r="J45" s="19">
        <f>$E6*Corn!$B15</f>
        <v>19560</v>
      </c>
      <c r="K45" s="19">
        <f>$E6*Corn!$B16</f>
        <v>1050</v>
      </c>
      <c r="L45" s="30">
        <f>$E6*Corn!$B17</f>
        <v>10164</v>
      </c>
    </row>
    <row r="46" spans="1:12" ht="12.75">
      <c r="A46" s="53" t="s">
        <v>25</v>
      </c>
      <c r="B46" s="19">
        <f>$E7*Soyb!$B7</f>
        <v>65800</v>
      </c>
      <c r="C46" s="19">
        <f>$E7*Soyb!$B8</f>
        <v>65800</v>
      </c>
      <c r="D46" s="19">
        <f>$E7*Soyb!$B9</f>
        <v>0</v>
      </c>
      <c r="E46" s="19">
        <f>$E7*Soyb!$B10</f>
        <v>4000</v>
      </c>
      <c r="F46" s="19">
        <f>$E7*Soyb!$B11</f>
        <v>4570</v>
      </c>
      <c r="G46" s="19">
        <f>$E7*Soyb!$B12</f>
        <v>5500</v>
      </c>
      <c r="H46" s="19">
        <f>$E7*Soyb!$B13</f>
        <v>20150</v>
      </c>
      <c r="I46" s="19">
        <f>$E7*Soyb!$B14</f>
        <v>19670</v>
      </c>
      <c r="J46" s="19">
        <f>$E7*Soyb!$B15</f>
        <v>0</v>
      </c>
      <c r="K46" s="19">
        <f>$E7*Soyb!$B16</f>
        <v>5250</v>
      </c>
      <c r="L46" s="30">
        <f>$E7*Soyb!$B17</f>
        <v>7150</v>
      </c>
    </row>
    <row r="47" spans="1:12" ht="12.75">
      <c r="A47" s="53" t="s">
        <v>73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3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3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3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3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3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3" t="s">
        <v>87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3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3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70</v>
      </c>
      <c r="B56" s="20">
        <f aca="true" t="shared" si="4" ref="B56:L56">SUM(B42:B55)</f>
        <v>137300</v>
      </c>
      <c r="C56" s="20">
        <f t="shared" si="4"/>
        <v>107840</v>
      </c>
      <c r="D56" s="20">
        <f t="shared" si="4"/>
        <v>7400</v>
      </c>
      <c r="E56" s="20">
        <f t="shared" si="4"/>
        <v>4000</v>
      </c>
      <c r="F56" s="20">
        <f t="shared" si="4"/>
        <v>166804</v>
      </c>
      <c r="G56" s="20">
        <f t="shared" si="4"/>
        <v>14900</v>
      </c>
      <c r="H56" s="20">
        <f t="shared" si="4"/>
        <v>53102</v>
      </c>
      <c r="I56" s="20">
        <f t="shared" si="4"/>
        <v>46342</v>
      </c>
      <c r="J56" s="20">
        <f t="shared" si="4"/>
        <v>19560</v>
      </c>
      <c r="K56" s="20">
        <f t="shared" si="4"/>
        <v>7000</v>
      </c>
      <c r="L56" s="34">
        <f t="shared" si="4"/>
        <v>21154</v>
      </c>
    </row>
    <row r="57" spans="1:12" ht="12.75">
      <c r="A57" s="33" t="s">
        <v>86</v>
      </c>
      <c r="B57" s="20"/>
      <c r="C57" s="34"/>
      <c r="D57" s="35">
        <f>SUM(B56:L56)</f>
        <v>585402</v>
      </c>
      <c r="E57" s="21"/>
      <c r="F57" s="21"/>
      <c r="G57" s="21"/>
      <c r="H57" s="21"/>
      <c r="I57" s="21"/>
      <c r="J57" s="21"/>
      <c r="K57" s="21"/>
      <c r="L57" s="21"/>
    </row>
  </sheetData>
  <sheetProtection sheet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1" t="s">
        <v>30</v>
      </c>
    </row>
    <row r="2" spans="1:3" ht="12.75">
      <c r="A2" t="s">
        <v>29</v>
      </c>
      <c r="B2" s="9">
        <v>58</v>
      </c>
      <c r="C2" s="70"/>
    </row>
    <row r="3" spans="1:3" ht="12.75">
      <c r="A3" t="s">
        <v>127</v>
      </c>
      <c r="B3" s="12">
        <v>8.15</v>
      </c>
      <c r="C3" s="70"/>
    </row>
    <row r="4" spans="1:3" ht="12.75">
      <c r="A4" t="s">
        <v>28</v>
      </c>
      <c r="B4" s="2">
        <f>B2*B3</f>
        <v>472.70000000000005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28</v>
      </c>
      <c r="C7" s="70"/>
    </row>
    <row r="8" spans="1:3" ht="12.75">
      <c r="A8" s="1" t="s">
        <v>9</v>
      </c>
      <c r="B8" s="11">
        <v>28.6</v>
      </c>
      <c r="C8" s="70"/>
    </row>
    <row r="9" spans="1:3" ht="12.75">
      <c r="A9" s="1" t="s">
        <v>24</v>
      </c>
      <c r="B9" s="11">
        <v>18.5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126.54</v>
      </c>
      <c r="C11" s="70"/>
    </row>
    <row r="12" spans="1:3" ht="12.75">
      <c r="A12" s="1" t="s">
        <v>11</v>
      </c>
      <c r="B12" s="11">
        <v>5.5</v>
      </c>
      <c r="C12" s="70"/>
    </row>
    <row r="13" spans="1:3" ht="12.75">
      <c r="A13" s="1" t="s">
        <v>13</v>
      </c>
      <c r="B13" s="11">
        <v>25.44</v>
      </c>
      <c r="C13" s="70"/>
    </row>
    <row r="14" spans="1:3" ht="12.75">
      <c r="A14" s="1" t="s">
        <v>14</v>
      </c>
      <c r="B14" s="11">
        <v>21.65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9.6</v>
      </c>
      <c r="C17" s="70"/>
    </row>
    <row r="18" spans="1:3" ht="12.75">
      <c r="A18" t="s">
        <v>2</v>
      </c>
      <c r="B18" s="2">
        <f>SUM(B7:B17)</f>
        <v>265.58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10.04</v>
      </c>
      <c r="C21" s="70"/>
    </row>
    <row r="22" spans="1:3" ht="12.75">
      <c r="A22" s="1" t="s">
        <v>19</v>
      </c>
      <c r="B22" s="7">
        <v>25.32</v>
      </c>
      <c r="C22" s="70"/>
    </row>
    <row r="23" spans="1:3" ht="12.75">
      <c r="A23" s="1" t="s">
        <v>20</v>
      </c>
      <c r="B23" s="7">
        <v>13.13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148.49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414.07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75">
        <f>B4-B27</f>
        <v>58.63000000000005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4.578965517241379</v>
      </c>
      <c r="C32" s="70"/>
    </row>
    <row r="33" spans="1:3" ht="12.75">
      <c r="A33" t="s">
        <v>23</v>
      </c>
      <c r="B33" s="2">
        <f>B25/B2</f>
        <v>2.5601724137931035</v>
      </c>
      <c r="C33" s="70"/>
    </row>
    <row r="34" spans="1:3" ht="12.75">
      <c r="A34" t="s">
        <v>27</v>
      </c>
      <c r="B34" s="2">
        <f>B27/B2</f>
        <v>7.139137931034482</v>
      </c>
      <c r="C34" s="70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49</v>
      </c>
      <c r="C2" s="70"/>
    </row>
    <row r="3" spans="1:3" ht="12.75">
      <c r="A3" t="s">
        <v>127</v>
      </c>
      <c r="B3" s="12">
        <v>9.11</v>
      </c>
      <c r="C3" s="70" t="s">
        <v>116</v>
      </c>
    </row>
    <row r="4" spans="1:3" ht="12.75">
      <c r="A4" t="s">
        <v>28</v>
      </c>
      <c r="B4" s="2">
        <f>B2*B3</f>
        <v>446.39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36</v>
      </c>
      <c r="C7" s="70"/>
    </row>
    <row r="8" spans="1:3" ht="12.75">
      <c r="A8" s="1" t="s">
        <v>9</v>
      </c>
      <c r="B8" s="11">
        <v>28.6</v>
      </c>
      <c r="C8" s="70"/>
    </row>
    <row r="9" spans="1:3" ht="12.75">
      <c r="A9" s="1" t="s">
        <v>24</v>
      </c>
      <c r="B9" s="11">
        <v>18.5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103.82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24.67</v>
      </c>
      <c r="C13" s="70"/>
    </row>
    <row r="14" spans="1:3" ht="12.75">
      <c r="A14" s="1" t="s">
        <v>14</v>
      </c>
      <c r="B14" s="11">
        <v>21.39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9.06</v>
      </c>
      <c r="C17" s="70"/>
    </row>
    <row r="18" spans="1:3" ht="12.75">
      <c r="A18" t="s">
        <v>2</v>
      </c>
      <c r="B18" s="2">
        <f>SUM(B7:B17)</f>
        <v>250.78999999999996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9.87</v>
      </c>
      <c r="C21" s="70"/>
    </row>
    <row r="22" spans="1:3" ht="12.75">
      <c r="A22" s="1" t="s">
        <v>19</v>
      </c>
      <c r="B22" s="7">
        <v>24.8</v>
      </c>
      <c r="C22" s="70"/>
    </row>
    <row r="23" spans="1:3" ht="12.75">
      <c r="A23" s="1" t="s">
        <v>20</v>
      </c>
      <c r="B23" s="7">
        <v>12.9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147.57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398.35999999999996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48.03000000000003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5.118163265306122</v>
      </c>
      <c r="C32" s="70"/>
    </row>
    <row r="33" spans="1:3" ht="12.75">
      <c r="A33" t="s">
        <v>23</v>
      </c>
      <c r="B33" s="2">
        <f>B25/B2</f>
        <v>3.0116326530612243</v>
      </c>
      <c r="C33" s="70"/>
    </row>
    <row r="34" spans="1:3" ht="12.75">
      <c r="A34" t="s">
        <v>27</v>
      </c>
      <c r="B34" s="2">
        <f>B27/B2</f>
        <v>8.129795918367346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73</v>
      </c>
      <c r="C2" s="70"/>
    </row>
    <row r="3" spans="1:3" ht="12.75">
      <c r="A3" t="s">
        <v>127</v>
      </c>
      <c r="B3" s="12">
        <v>6.48</v>
      </c>
      <c r="C3" s="72" t="s">
        <v>143</v>
      </c>
    </row>
    <row r="4" spans="1:3" ht="12.75">
      <c r="A4" t="s">
        <v>28</v>
      </c>
      <c r="B4" s="2">
        <f>B2*B3</f>
        <v>473.04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31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18.5</v>
      </c>
      <c r="C9" s="72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93.17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26.54</v>
      </c>
      <c r="C13" s="70"/>
    </row>
    <row r="14" spans="1:3" ht="12.75">
      <c r="A14" s="1" t="s">
        <v>14</v>
      </c>
      <c r="B14" s="11">
        <v>21.81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8.31</v>
      </c>
      <c r="C17" s="70"/>
    </row>
    <row r="18" spans="1:3" ht="12.75">
      <c r="A18" t="s">
        <v>2</v>
      </c>
      <c r="B18" s="2">
        <f>SUM(B7:B17)</f>
        <v>229.98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10.4</v>
      </c>
      <c r="C21" s="70"/>
    </row>
    <row r="22" spans="1:3" ht="12.75">
      <c r="A22" s="1" t="s">
        <v>19</v>
      </c>
      <c r="B22" s="7">
        <v>26.53</v>
      </c>
      <c r="C22" s="70"/>
    </row>
    <row r="23" spans="1:3" ht="12.75">
      <c r="A23" s="1" t="s">
        <v>20</v>
      </c>
      <c r="B23" s="7">
        <v>13.72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150.65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380.63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92.41000000000003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3.1504109589041094</v>
      </c>
      <c r="C32" s="70"/>
    </row>
    <row r="33" spans="1:3" ht="12.75">
      <c r="A33" t="s">
        <v>23</v>
      </c>
      <c r="B33" s="2">
        <f>B25/B2</f>
        <v>2.063698630136986</v>
      </c>
      <c r="C33" s="70"/>
    </row>
    <row r="34" spans="1:3" ht="12.75">
      <c r="A34" t="s">
        <v>27</v>
      </c>
      <c r="B34" s="2">
        <f>B27/B2</f>
        <v>5.214109589041096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163</v>
      </c>
      <c r="C2" s="70"/>
    </row>
    <row r="3" spans="1:3" ht="12.75">
      <c r="A3" t="s">
        <v>127</v>
      </c>
      <c r="B3" s="12">
        <v>5.25</v>
      </c>
      <c r="C3" s="70"/>
    </row>
    <row r="4" spans="1:3" ht="12.75">
      <c r="A4" t="s">
        <v>28</v>
      </c>
      <c r="B4" s="2">
        <f>B2*B3</f>
        <v>855.75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100.5</v>
      </c>
      <c r="C7" s="72"/>
    </row>
    <row r="8" spans="1:3" ht="12.75">
      <c r="A8" s="1" t="s">
        <v>9</v>
      </c>
      <c r="B8" s="11">
        <v>51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186.03</v>
      </c>
      <c r="C11" s="70"/>
    </row>
    <row r="12" spans="1:3" ht="12.75">
      <c r="A12" s="1" t="s">
        <v>11</v>
      </c>
      <c r="B12" s="11">
        <v>12</v>
      </c>
      <c r="C12" s="70"/>
    </row>
    <row r="13" spans="1:3" ht="12.75">
      <c r="A13" s="1" t="s">
        <v>13</v>
      </c>
      <c r="B13" s="11">
        <v>37.96</v>
      </c>
      <c r="C13" s="70"/>
    </row>
    <row r="14" spans="1:3" ht="12.75">
      <c r="A14" s="1" t="s">
        <v>14</v>
      </c>
      <c r="B14" s="11">
        <v>30.02</v>
      </c>
      <c r="C14" s="70"/>
    </row>
    <row r="15" spans="1:3" ht="12.75">
      <c r="A15" s="1" t="s">
        <v>15</v>
      </c>
      <c r="B15" s="11">
        <v>32.6</v>
      </c>
      <c r="C15" s="70"/>
    </row>
    <row r="16" spans="1:3" ht="12.75">
      <c r="A16" s="1" t="s">
        <v>16</v>
      </c>
      <c r="B16" s="11">
        <v>1.75</v>
      </c>
      <c r="C16" s="70"/>
    </row>
    <row r="17" spans="1:3" ht="12.75">
      <c r="A17" s="1" t="s">
        <v>17</v>
      </c>
      <c r="B17" s="12">
        <v>16.94</v>
      </c>
      <c r="C17" s="70"/>
    </row>
    <row r="18" spans="1:3" ht="12.75">
      <c r="A18" t="s">
        <v>2</v>
      </c>
      <c r="B18" s="2">
        <f>SUM(B7:B17)</f>
        <v>468.79999999999995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13.75</v>
      </c>
      <c r="C21" s="70"/>
    </row>
    <row r="22" spans="1:3" ht="12.75">
      <c r="A22" s="1" t="s">
        <v>19</v>
      </c>
      <c r="B22" s="7">
        <v>42.13</v>
      </c>
      <c r="C22" s="70"/>
    </row>
    <row r="23" spans="1:3" ht="12.75">
      <c r="A23" s="1" t="s">
        <v>20</v>
      </c>
      <c r="B23" s="7">
        <v>21.19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177.07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645.8699999999999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209.8800000000001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2.8760736196319017</v>
      </c>
      <c r="C32" s="70"/>
    </row>
    <row r="33" spans="1:3" ht="12.75">
      <c r="A33" t="s">
        <v>23</v>
      </c>
      <c r="B33" s="2">
        <f>B25/B2</f>
        <v>1.0863190184049079</v>
      </c>
      <c r="C33" s="70"/>
    </row>
    <row r="34" spans="1:3" ht="12.75">
      <c r="A34" t="s">
        <v>27</v>
      </c>
      <c r="B34" s="2">
        <f>B27/B2</f>
        <v>3.962392638036809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40</v>
      </c>
      <c r="C2" s="70"/>
    </row>
    <row r="3" spans="1:3" ht="12.75">
      <c r="A3" t="s">
        <v>127</v>
      </c>
      <c r="B3" s="12">
        <v>12.33</v>
      </c>
      <c r="C3" s="70"/>
    </row>
    <row r="4" spans="1:3" ht="12.75">
      <c r="A4" t="s">
        <v>28</v>
      </c>
      <c r="B4" s="2">
        <f>B2*B3</f>
        <v>493.2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130</v>
      </c>
    </row>
    <row r="8" spans="1:3" ht="12.75">
      <c r="A8" s="1" t="s">
        <v>9</v>
      </c>
      <c r="B8" s="11">
        <v>65.8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2" t="s">
        <v>121</v>
      </c>
    </row>
    <row r="11" spans="1:3" ht="12.75">
      <c r="A11" s="1" t="s">
        <v>12</v>
      </c>
      <c r="B11" s="11">
        <v>4.57</v>
      </c>
      <c r="C11" s="70"/>
    </row>
    <row r="12" spans="1:3" ht="12.75">
      <c r="A12" s="1" t="s">
        <v>11</v>
      </c>
      <c r="B12" s="11">
        <v>5.5</v>
      </c>
      <c r="C12" s="70"/>
    </row>
    <row r="13" spans="1:3" ht="12.75">
      <c r="A13" s="1" t="s">
        <v>13</v>
      </c>
      <c r="B13" s="11">
        <v>20.15</v>
      </c>
      <c r="C13" s="70"/>
    </row>
    <row r="14" spans="1:3" ht="12.75">
      <c r="A14" s="1" t="s">
        <v>14</v>
      </c>
      <c r="B14" s="11">
        <v>19.67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5.25</v>
      </c>
      <c r="C16" s="70"/>
    </row>
    <row r="17" spans="1:3" ht="12.75">
      <c r="A17" s="1" t="s">
        <v>17</v>
      </c>
      <c r="B17" s="12">
        <v>7.15</v>
      </c>
      <c r="C17" s="70"/>
    </row>
    <row r="18" spans="1:3" ht="12.75">
      <c r="A18" t="s">
        <v>2</v>
      </c>
      <c r="B18" s="2">
        <f>SUM(B7:B17)</f>
        <v>197.89000000000001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9.7</v>
      </c>
      <c r="C21" s="70"/>
    </row>
    <row r="22" spans="1:3" ht="12.75">
      <c r="A22" s="1" t="s">
        <v>19</v>
      </c>
      <c r="B22" s="7">
        <v>24.09</v>
      </c>
      <c r="C22" s="70"/>
    </row>
    <row r="23" spans="1:3" ht="12.75">
      <c r="A23" s="1" t="s">
        <v>20</v>
      </c>
      <c r="B23" s="7">
        <v>12.69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146.48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344.37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148.82999999999998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4.94725</v>
      </c>
      <c r="C32" s="70"/>
    </row>
    <row r="33" spans="1:3" ht="12.75">
      <c r="A33" t="s">
        <v>23</v>
      </c>
      <c r="B33" s="2">
        <f>B25/B2</f>
        <v>3.662</v>
      </c>
      <c r="C33" s="70"/>
    </row>
    <row r="34" spans="1:3" ht="12.75">
      <c r="A34" t="s">
        <v>27</v>
      </c>
      <c r="B34" s="2">
        <f>B27/B2</f>
        <v>8.60925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1940</v>
      </c>
      <c r="C2" s="70"/>
    </row>
    <row r="3" spans="1:3" ht="12.75">
      <c r="A3" t="s">
        <v>127</v>
      </c>
      <c r="B3" s="12">
        <v>0.36</v>
      </c>
      <c r="C3" s="70"/>
    </row>
    <row r="4" spans="1:3" ht="12.75">
      <c r="A4" t="s">
        <v>28</v>
      </c>
      <c r="B4" s="2">
        <f>B2*B3</f>
        <v>698.4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61.88</v>
      </c>
      <c r="C7" s="70"/>
    </row>
    <row r="8" spans="1:3" ht="12.75">
      <c r="A8" s="1" t="s">
        <v>9</v>
      </c>
      <c r="B8" s="11">
        <v>46.9</v>
      </c>
      <c r="C8" s="72" t="s">
        <v>122</v>
      </c>
    </row>
    <row r="9" spans="1:3" ht="12.75">
      <c r="A9" s="1" t="s">
        <v>24</v>
      </c>
      <c r="B9" s="11">
        <v>20</v>
      </c>
      <c r="C9" s="72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68.96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27.97</v>
      </c>
      <c r="C13" s="70"/>
    </row>
    <row r="14" spans="1:3" ht="12.75">
      <c r="A14" s="1" t="s">
        <v>14</v>
      </c>
      <c r="B14" s="11">
        <v>25.5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14.25</v>
      </c>
      <c r="C16" s="70"/>
    </row>
    <row r="17" spans="1:3" ht="12.75">
      <c r="A17" s="1" t="s">
        <v>17</v>
      </c>
      <c r="B17" s="12">
        <v>10.42</v>
      </c>
      <c r="C17" s="70"/>
    </row>
    <row r="18" spans="1:3" ht="12.75">
      <c r="A18" t="s">
        <v>2</v>
      </c>
      <c r="B18" s="2">
        <f>SUM(B7:B17)</f>
        <v>288.38000000000005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10.78</v>
      </c>
      <c r="C21" s="70"/>
    </row>
    <row r="22" spans="1:3" ht="12.75">
      <c r="A22" s="1" t="s">
        <v>19</v>
      </c>
      <c r="B22" s="7">
        <v>30.88</v>
      </c>
      <c r="C22" s="70"/>
    </row>
    <row r="23" spans="1:3" ht="12.75">
      <c r="A23" s="1" t="s">
        <v>20</v>
      </c>
      <c r="B23" s="7">
        <v>16.12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157.78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446.1600000000001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252.2399999999999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0.1486494845360825</v>
      </c>
      <c r="C32" s="70"/>
    </row>
    <row r="33" spans="1:3" ht="12.75">
      <c r="A33" t="s">
        <v>23</v>
      </c>
      <c r="B33" s="13">
        <f>B25/B2</f>
        <v>0.0813298969072165</v>
      </c>
      <c r="C33" s="70"/>
    </row>
    <row r="34" spans="1:3" ht="12.75">
      <c r="A34" t="s">
        <v>27</v>
      </c>
      <c r="B34" s="13">
        <f>B27/B2</f>
        <v>0.22997938144329902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1620</v>
      </c>
      <c r="C2" s="70"/>
    </row>
    <row r="3" spans="1:3" ht="12.75">
      <c r="A3" t="s">
        <v>127</v>
      </c>
      <c r="B3" s="10">
        <v>0.254</v>
      </c>
      <c r="C3" s="70"/>
    </row>
    <row r="4" spans="1:3" ht="12.75">
      <c r="A4" t="s">
        <v>28</v>
      </c>
      <c r="B4" s="2">
        <f>B2*B3</f>
        <v>411.48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37.62</v>
      </c>
      <c r="C7" s="72"/>
    </row>
    <row r="8" spans="1:3" ht="12.75">
      <c r="A8" s="1" t="s">
        <v>9</v>
      </c>
      <c r="B8" s="11">
        <v>35.9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5</v>
      </c>
      <c r="C10" s="72" t="s">
        <v>123</v>
      </c>
    </row>
    <row r="11" spans="1:3" ht="12.75">
      <c r="A11" s="1" t="s">
        <v>12</v>
      </c>
      <c r="B11" s="11">
        <v>62.51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27.23</v>
      </c>
      <c r="C13" s="70"/>
    </row>
    <row r="14" spans="1:3" ht="12.75">
      <c r="A14" s="1" t="s">
        <v>14</v>
      </c>
      <c r="B14" s="11">
        <v>22.3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10.75</v>
      </c>
      <c r="C16" s="70"/>
    </row>
    <row r="17" spans="1:3" ht="12.75">
      <c r="A17" s="1" t="s">
        <v>17</v>
      </c>
      <c r="B17" s="12">
        <v>8.07</v>
      </c>
      <c r="C17" s="70"/>
    </row>
    <row r="18" spans="1:3" ht="12.75">
      <c r="A18" t="s">
        <v>2</v>
      </c>
      <c r="B18" s="2">
        <f>SUM(B7:B17)</f>
        <v>223.29999999999998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10.95</v>
      </c>
      <c r="C21" s="70"/>
    </row>
    <row r="22" spans="1:3" ht="12.75">
      <c r="A22" s="1" t="s">
        <v>19</v>
      </c>
      <c r="B22" s="7">
        <v>29.3</v>
      </c>
      <c r="C22" s="70"/>
    </row>
    <row r="23" spans="1:3" ht="12.75">
      <c r="A23" s="1" t="s">
        <v>20</v>
      </c>
      <c r="B23" s="7">
        <v>16.06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156.31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379.61</v>
      </c>
      <c r="C27" s="70"/>
    </row>
    <row r="28" spans="2:3" ht="12.75">
      <c r="B28" s="2"/>
      <c r="C28" s="70"/>
    </row>
    <row r="29" spans="1:3" ht="12.75">
      <c r="A29" t="s">
        <v>32</v>
      </c>
      <c r="B29" s="75">
        <f>B4-B27</f>
        <v>31.870000000000005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0.1378395061728395</v>
      </c>
      <c r="C32" s="70"/>
    </row>
    <row r="33" spans="1:3" ht="12.75">
      <c r="A33" t="s">
        <v>23</v>
      </c>
      <c r="B33" s="13">
        <f>B25/B2</f>
        <v>0.09648765432098766</v>
      </c>
      <c r="C33" s="70"/>
    </row>
    <row r="34" spans="1:3" ht="12.75">
      <c r="A34" t="s">
        <v>27</v>
      </c>
      <c r="B34" s="13">
        <f>B27/B2</f>
        <v>0.23432716049382718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2009-12-11T17:52:44Z</cp:lastPrinted>
  <dcterms:created xsi:type="dcterms:W3CDTF">2005-01-10T15:34:54Z</dcterms:created>
  <dcterms:modified xsi:type="dcterms:W3CDTF">2023-02-03T21:51:57Z</dcterms:modified>
  <cp:category/>
  <cp:version/>
  <cp:contentType/>
  <cp:contentStatus/>
</cp:coreProperties>
</file>