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dallmann\Desktop\"/>
    </mc:Choice>
  </mc:AlternateContent>
  <xr:revisionPtr revIDLastSave="0" documentId="13_ncr:1_{41F34F61-3E6F-4AB2-99FD-AF60C7FE2B30}" xr6:coauthVersionLast="36" xr6:coauthVersionMax="45" xr10:uidLastSave="{00000000-0000-0000-0000-000000000000}"/>
  <bookViews>
    <workbookView xWindow="765" yWindow="765" windowWidth="23460" windowHeight="13800" activeTab="1" xr2:uid="{DF4E4796-178B-4019-BB46-3F99641E081B}"/>
  </bookViews>
  <sheets>
    <sheet name="CpE" sheetId="1" r:id="rId1"/>
    <sheet name="Flowchart" sheetId="2" r:id="rId2"/>
    <sheet name="CpE Tech Electives" sheetId="3" r:id="rId3"/>
  </sheets>
  <definedNames>
    <definedName name="_xlnm.Print_Area" localSheetId="0">CpE!$A$1:$Y$48</definedName>
    <definedName name="_xlnm.Print_Area" localSheetId="2">'CpE Tech Electives'!$A$1:$D$19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6" i="1" l="1"/>
  <c r="X17" i="1"/>
  <c r="X22" i="1"/>
  <c r="X24" i="1"/>
  <c r="X25" i="1"/>
  <c r="W15" i="1"/>
  <c r="X15" i="1" s="1"/>
  <c r="W16" i="1"/>
  <c r="W17" i="1"/>
  <c r="W18" i="1"/>
  <c r="X18" i="1" s="1"/>
  <c r="W19" i="1"/>
  <c r="X19" i="1" s="1"/>
  <c r="W20" i="1"/>
  <c r="X20" i="1" s="1"/>
  <c r="W21" i="1"/>
  <c r="X21" i="1" s="1"/>
  <c r="W22" i="1"/>
  <c r="W23" i="1"/>
  <c r="X23" i="1" s="1"/>
  <c r="W24" i="1"/>
  <c r="W25" i="1"/>
  <c r="W26" i="1"/>
  <c r="X26" i="1" s="1"/>
  <c r="W27" i="1"/>
  <c r="X27" i="1" s="1"/>
  <c r="W14" i="1"/>
  <c r="X14" i="1" s="1"/>
  <c r="X28" i="1" l="1"/>
  <c r="O28" i="1"/>
  <c r="O29" i="1"/>
  <c r="O30" i="1"/>
  <c r="O31" i="1"/>
  <c r="O27" i="1"/>
  <c r="O21" i="1"/>
  <c r="O22" i="1"/>
  <c r="O23" i="1"/>
  <c r="O24" i="1"/>
  <c r="O20" i="1"/>
  <c r="O15" i="1"/>
  <c r="O16" i="1"/>
  <c r="O17" i="1"/>
  <c r="O18" i="1"/>
  <c r="O14" i="1"/>
  <c r="O9" i="1"/>
  <c r="O10" i="1"/>
  <c r="O11" i="1"/>
  <c r="O12" i="1"/>
  <c r="O8" i="1"/>
  <c r="G28" i="1"/>
  <c r="G29" i="1"/>
  <c r="G30" i="1"/>
  <c r="G31" i="1"/>
  <c r="G27" i="1"/>
  <c r="G21" i="1"/>
  <c r="G22" i="1"/>
  <c r="G23" i="1"/>
  <c r="G24" i="1"/>
  <c r="G25" i="1"/>
  <c r="G20" i="1"/>
  <c r="G15" i="1"/>
  <c r="G16" i="1"/>
  <c r="G17" i="1"/>
  <c r="G18" i="1"/>
  <c r="G14" i="1"/>
  <c r="G9" i="1"/>
  <c r="G10" i="1"/>
  <c r="G11" i="1"/>
  <c r="G12" i="1"/>
  <c r="G8" i="1"/>
  <c r="U30" i="1" l="1"/>
  <c r="H24" i="1" l="1"/>
  <c r="P28" i="1"/>
  <c r="P29" i="1"/>
  <c r="P30" i="1"/>
  <c r="P27" i="1"/>
  <c r="P21" i="1"/>
  <c r="P22" i="1"/>
  <c r="P23" i="1"/>
  <c r="P24" i="1"/>
  <c r="P15" i="1"/>
  <c r="P16" i="1"/>
  <c r="P17" i="1"/>
  <c r="P18" i="1"/>
  <c r="P9" i="1"/>
  <c r="P10" i="1"/>
  <c r="P11" i="1"/>
  <c r="P12" i="1"/>
  <c r="H28" i="1"/>
  <c r="H29" i="1"/>
  <c r="H30" i="1"/>
  <c r="H27" i="1"/>
  <c r="H25" i="1"/>
  <c r="H21" i="1"/>
  <c r="H22" i="1"/>
  <c r="H23" i="1"/>
  <c r="H15" i="1"/>
  <c r="H16" i="1"/>
  <c r="H17" i="1"/>
  <c r="H18" i="1"/>
  <c r="H9" i="1"/>
  <c r="H10" i="1"/>
  <c r="H12" i="1"/>
  <c r="H8" i="1"/>
  <c r="P13" i="1" l="1"/>
  <c r="H19" i="1"/>
  <c r="P32" i="1"/>
  <c r="P26" i="1"/>
  <c r="H32" i="1"/>
  <c r="H13" i="1"/>
  <c r="P19" i="1"/>
  <c r="H26" i="1"/>
  <c r="H31" i="1"/>
  <c r="H11" i="1"/>
  <c r="H20" i="1"/>
  <c r="P14" i="1"/>
  <c r="P8" i="1"/>
  <c r="P31" i="1"/>
  <c r="H14" i="1"/>
  <c r="P20" i="1"/>
  <c r="M26" i="1"/>
  <c r="M19" i="1"/>
  <c r="E13" i="1"/>
  <c r="Z31" i="1" l="1"/>
  <c r="U31" i="1" s="1"/>
  <c r="E19" i="1"/>
  <c r="E32" i="1"/>
  <c r="U28" i="1"/>
  <c r="E26" i="1"/>
  <c r="M13" i="1"/>
  <c r="M32" i="1"/>
</calcChain>
</file>

<file path=xl/sharedStrings.xml><?xml version="1.0" encoding="utf-8"?>
<sst xmlns="http://schemas.openxmlformats.org/spreadsheetml/2006/main" count="242" uniqueCount="128">
  <si>
    <t>COMPUTER ENGINEERING ~ NORTH DAKOTA STATE UNIVERSITY</t>
  </si>
  <si>
    <t>Student:</t>
  </si>
  <si>
    <t>Student ID#:</t>
  </si>
  <si>
    <t xml:space="preserve">Advisor:   </t>
  </si>
  <si>
    <t>Fall</t>
  </si>
  <si>
    <t>Spring</t>
  </si>
  <si>
    <t>Course</t>
  </si>
  <si>
    <t>Crs</t>
  </si>
  <si>
    <t>Grade</t>
  </si>
  <si>
    <t>Gen Ed</t>
  </si>
  <si>
    <r>
      <t xml:space="preserve">Freshman  </t>
    </r>
    <r>
      <rPr>
        <sz val="10"/>
        <rFont val="Calibri"/>
        <family val="2"/>
        <scheme val="minor"/>
      </rPr>
      <t>(&lt;27 crs)</t>
    </r>
  </si>
  <si>
    <t>Extra Courses</t>
  </si>
  <si>
    <r>
      <t xml:space="preserve">Sophomore  </t>
    </r>
    <r>
      <rPr>
        <sz val="10"/>
        <rFont val="Calibri"/>
        <family val="2"/>
        <scheme val="minor"/>
      </rPr>
      <t>(27-59 crs)</t>
    </r>
  </si>
  <si>
    <r>
      <t xml:space="preserve">Junior  </t>
    </r>
    <r>
      <rPr>
        <sz val="10"/>
        <rFont val="Calibri"/>
        <family val="2"/>
        <scheme val="minor"/>
      </rPr>
      <t>(60 - 89 crs)</t>
    </r>
  </si>
  <si>
    <r>
      <t xml:space="preserve">Senior  </t>
    </r>
    <r>
      <rPr>
        <sz val="10"/>
        <rFont val="Calibri"/>
        <family val="2"/>
        <scheme val="minor"/>
      </rPr>
      <t>(90 + crs)</t>
    </r>
  </si>
  <si>
    <t>Required Credits to Graduate</t>
  </si>
  <si>
    <t>Total Credits Earned</t>
  </si>
  <si>
    <t>GPA</t>
  </si>
  <si>
    <t>CHEM</t>
  </si>
  <si>
    <t>General Chemistry</t>
  </si>
  <si>
    <t xml:space="preserve"> </t>
  </si>
  <si>
    <t>S</t>
  </si>
  <si>
    <t>MATH</t>
  </si>
  <si>
    <t>Calculus I</t>
  </si>
  <si>
    <t>R</t>
  </si>
  <si>
    <t>CSCI</t>
  </si>
  <si>
    <t>Computer Science I</t>
  </si>
  <si>
    <t>ENGL</t>
  </si>
  <si>
    <t>College Composition I</t>
  </si>
  <si>
    <t>C</t>
  </si>
  <si>
    <t>L</t>
  </si>
  <si>
    <t>ECE</t>
  </si>
  <si>
    <t>College Composition II</t>
  </si>
  <si>
    <t>PHYS</t>
  </si>
  <si>
    <t>Univ. Physics</t>
  </si>
  <si>
    <t>Calculus II</t>
  </si>
  <si>
    <t>Basic Linear Algebra</t>
  </si>
  <si>
    <t>EE</t>
  </si>
  <si>
    <t>Circuit Analysis I/Lab</t>
  </si>
  <si>
    <t>Calculus III (w/ vectors)</t>
  </si>
  <si>
    <t>Discrete Math</t>
  </si>
  <si>
    <t>Digital Design Lab</t>
  </si>
  <si>
    <t>Gen Ed Elective</t>
  </si>
  <si>
    <t>COMM</t>
  </si>
  <si>
    <t>Fund Public Speaking</t>
  </si>
  <si>
    <t>Intro Differential Equations</t>
  </si>
  <si>
    <t>Comp/Org Lab</t>
  </si>
  <si>
    <t>Computer Science II</t>
  </si>
  <si>
    <t>Software Engineering</t>
  </si>
  <si>
    <t>Signals &amp; Systems</t>
  </si>
  <si>
    <t>Computer Networks</t>
  </si>
  <si>
    <t>ENGR</t>
  </si>
  <si>
    <t>Engr Ethics/Social Resp</t>
  </si>
  <si>
    <t>Computer Architecture</t>
  </si>
  <si>
    <t>Random Processes</t>
  </si>
  <si>
    <t>Design I (capstone)</t>
  </si>
  <si>
    <t>Embedded Systems</t>
  </si>
  <si>
    <t>Operating Syst. Concepts</t>
  </si>
  <si>
    <t>Design II (capstone)</t>
  </si>
  <si>
    <t>Adv. Digital Design</t>
  </si>
  <si>
    <t>UPPER LEVEL ENGL</t>
  </si>
  <si>
    <t>ENGL 320, 321, 324 or 459</t>
  </si>
  <si>
    <t>Tech Elective</t>
  </si>
  <si>
    <t>Design III (capstone)</t>
  </si>
  <si>
    <t>ECE Elective</t>
  </si>
  <si>
    <t>or CSCI 467 Alg Analysis</t>
  </si>
  <si>
    <t>Introduction to ECE</t>
  </si>
  <si>
    <t>D/G</t>
  </si>
  <si>
    <t>A/B/D/G</t>
  </si>
  <si>
    <t>A</t>
  </si>
  <si>
    <t>B</t>
  </si>
  <si>
    <t>D</t>
  </si>
  <si>
    <t>F</t>
  </si>
  <si>
    <t>Computer Engineering Technical Electives</t>
  </si>
  <si>
    <t>Tech Electives: any didactic 4XX-Level cours from ECE or CSCI, or any of the following:</t>
  </si>
  <si>
    <t>CSCI 336</t>
  </si>
  <si>
    <t>Theorectical Computer Science II</t>
  </si>
  <si>
    <t>3 cr</t>
  </si>
  <si>
    <t>CSCI 366</t>
  </si>
  <si>
    <t>Files for D-Base Systems</t>
  </si>
  <si>
    <t>CSCI 372</t>
  </si>
  <si>
    <t>Comparative Languages</t>
  </si>
  <si>
    <t>ECE X93</t>
  </si>
  <si>
    <t>Undergraduate Research</t>
  </si>
  <si>
    <t>Max 6 cr</t>
  </si>
  <si>
    <t>ECE 311</t>
  </si>
  <si>
    <t>Circuit Analysis w/lab</t>
  </si>
  <si>
    <t>4 cr</t>
  </si>
  <si>
    <t>ECE 321</t>
  </si>
  <si>
    <t>Electronics II w/ lab</t>
  </si>
  <si>
    <t>2 cr</t>
  </si>
  <si>
    <t>ECE 351</t>
  </si>
  <si>
    <t>Applied Electromagnetics w/ lab</t>
  </si>
  <si>
    <t>ECE 494</t>
  </si>
  <si>
    <t>Independent Study</t>
  </si>
  <si>
    <t>1-3 cr</t>
  </si>
  <si>
    <t>ECE 496</t>
  </si>
  <si>
    <t>Field Experience</t>
  </si>
  <si>
    <t>max 3 cr</t>
  </si>
  <si>
    <t>ENGR 310</t>
  </si>
  <si>
    <t>Entrepreneurship for Engineers &amp; Scientists</t>
  </si>
  <si>
    <t>PHYS 252</t>
  </si>
  <si>
    <t>University Physics II</t>
  </si>
  <si>
    <t>IME 440</t>
  </si>
  <si>
    <t>Engineering Economy</t>
  </si>
  <si>
    <t xml:space="preserve">3 cr </t>
  </si>
  <si>
    <t>IME 456</t>
  </si>
  <si>
    <t>Program &amp; Project Management</t>
  </si>
  <si>
    <t>IME 460</t>
  </si>
  <si>
    <t>Evaluation of Engineering Data</t>
  </si>
  <si>
    <t>IME 470</t>
  </si>
  <si>
    <t>Operations Research I</t>
  </si>
  <si>
    <t>A/A</t>
  </si>
  <si>
    <t>A/B</t>
  </si>
  <si>
    <t>A/C</t>
  </si>
  <si>
    <t>B/A</t>
  </si>
  <si>
    <t>B/B</t>
  </si>
  <si>
    <t>B/C</t>
  </si>
  <si>
    <t>C/A</t>
  </si>
  <si>
    <t>C/B</t>
  </si>
  <si>
    <t>C/C</t>
  </si>
  <si>
    <t>Electronics I/Lab</t>
  </si>
  <si>
    <t>Science Lab</t>
  </si>
  <si>
    <t>CHEM 121L/PHYS 251L/PHYS 252L</t>
  </si>
  <si>
    <t>WELLNESS</t>
  </si>
  <si>
    <t>See wellness options in GenEd</t>
  </si>
  <si>
    <t xml:space="preserve"> Curriculum Guide ~ FALL 2020</t>
  </si>
  <si>
    <t xml:space="preserve">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</si>
</sst>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20"/>
      <color theme="1"/>
      <name val="Tahoma"/>
      <family val="2"/>
    </font>
    <font>
      <b/>
      <sz val="16"/>
      <color theme="1"/>
      <name val="Tahoma"/>
      <family val="2"/>
    </font>
    <font>
      <sz val="11"/>
      <color theme="1"/>
      <name val="Tahoma"/>
      <family val="2"/>
    </font>
    <font>
      <b/>
      <sz val="18"/>
      <color theme="1"/>
      <name val="Tahoma"/>
      <family val="2"/>
    </font>
    <font>
      <b/>
      <sz val="11"/>
      <color theme="1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0" xfId="0" applyFont="1"/>
    <xf numFmtId="49" fontId="10" fillId="2" borderId="10" xfId="0" applyNumberFormat="1" applyFont="1" applyFill="1" applyBorder="1" applyAlignment="1">
      <alignment horizontal="center" vertical="center"/>
    </xf>
    <xf numFmtId="49" fontId="10" fillId="3" borderId="11" xfId="0" applyNumberFormat="1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3" borderId="10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1" borderId="5" xfId="0" applyFont="1" applyFill="1" applyBorder="1" applyAlignment="1">
      <alignment horizontal="center" vertical="center"/>
    </xf>
    <xf numFmtId="0" fontId="0" fillId="0" borderId="13" xfId="0" applyBorder="1"/>
    <xf numFmtId="0" fontId="13" fillId="0" borderId="0" xfId="0" applyFont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13" fillId="0" borderId="2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1" borderId="21" xfId="0" applyFont="1" applyFill="1" applyBorder="1" applyAlignment="1">
      <alignment horizontal="center" vertical="center"/>
    </xf>
    <xf numFmtId="0" fontId="13" fillId="1" borderId="22" xfId="0" applyFont="1" applyFill="1" applyBorder="1" applyAlignment="1">
      <alignment horizontal="center" vertical="center"/>
    </xf>
    <xf numFmtId="0" fontId="14" fillId="0" borderId="0" xfId="0" applyFont="1" applyAlignment="1">
      <alignment vertical="top" wrapText="1"/>
    </xf>
    <xf numFmtId="0" fontId="13" fillId="0" borderId="1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1" borderId="25" xfId="0" applyFont="1" applyFill="1" applyBorder="1" applyAlignment="1">
      <alignment horizontal="center" vertical="center"/>
    </xf>
    <xf numFmtId="0" fontId="13" fillId="1" borderId="26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2" borderId="29" xfId="0" applyFont="1" applyFill="1" applyBorder="1" applyAlignment="1">
      <alignment vertical="center"/>
    </xf>
    <xf numFmtId="0" fontId="10" fillId="2" borderId="30" xfId="0" applyFont="1" applyFill="1" applyBorder="1" applyAlignment="1">
      <alignment vertical="center"/>
    </xf>
    <xf numFmtId="0" fontId="10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/>
    </xf>
    <xf numFmtId="0" fontId="13" fillId="2" borderId="33" xfId="0" applyFont="1" applyFill="1" applyBorder="1" applyAlignment="1">
      <alignment horizontal="center" vertical="center"/>
    </xf>
    <xf numFmtId="0" fontId="13" fillId="0" borderId="19" xfId="0" applyFont="1" applyBorder="1" applyAlignment="1">
      <alignment horizontal="left" vertical="center"/>
    </xf>
    <xf numFmtId="0" fontId="10" fillId="2" borderId="34" xfId="0" applyFont="1" applyFill="1" applyBorder="1" applyAlignment="1">
      <alignment horizontal="left" vertical="center" indent="1"/>
    </xf>
    <xf numFmtId="0" fontId="10" fillId="2" borderId="1" xfId="0" applyFont="1" applyFill="1" applyBorder="1" applyAlignment="1">
      <alignment horizontal="left" vertical="center" indent="1"/>
    </xf>
    <xf numFmtId="0" fontId="13" fillId="2" borderId="30" xfId="0" applyFont="1" applyFill="1" applyBorder="1" applyAlignment="1">
      <alignment horizontal="left" vertical="center" indent="1"/>
    </xf>
    <xf numFmtId="0" fontId="10" fillId="0" borderId="10" xfId="0" applyFont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horizontal="left" vertical="center"/>
    </xf>
    <xf numFmtId="0" fontId="10" fillId="0" borderId="3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3" fillId="0" borderId="39" xfId="0" applyFont="1" applyBorder="1" applyAlignment="1">
      <alignment horizontal="left" vertical="center"/>
    </xf>
    <xf numFmtId="0" fontId="13" fillId="0" borderId="39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1" borderId="40" xfId="0" applyFont="1" applyFill="1" applyBorder="1" applyAlignment="1">
      <alignment horizontal="center" vertical="center"/>
    </xf>
    <xf numFmtId="0" fontId="13" fillId="1" borderId="20" xfId="0" applyFont="1" applyFill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indent="1"/>
    </xf>
    <xf numFmtId="0" fontId="10" fillId="2" borderId="0" xfId="0" applyFont="1" applyFill="1" applyAlignment="1">
      <alignment horizontal="left" vertical="center" indent="1"/>
    </xf>
    <xf numFmtId="0" fontId="13" fillId="2" borderId="42" xfId="0" applyFont="1" applyFill="1" applyBorder="1" applyAlignment="1">
      <alignment horizontal="left" vertical="center" indent="1"/>
    </xf>
    <xf numFmtId="0" fontId="13" fillId="2" borderId="0" xfId="0" applyFont="1" applyFill="1" applyAlignment="1">
      <alignment horizontal="left" vertical="center"/>
    </xf>
    <xf numFmtId="0" fontId="13" fillId="2" borderId="42" xfId="0" applyFont="1" applyFill="1" applyBorder="1" applyAlignment="1">
      <alignment horizontal="left" vertical="center"/>
    </xf>
    <xf numFmtId="0" fontId="10" fillId="2" borderId="33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horizontal="left" vertical="center" indent="1"/>
    </xf>
    <xf numFmtId="0" fontId="10" fillId="0" borderId="31" xfId="0" applyFont="1" applyBorder="1" applyAlignment="1">
      <alignment vertical="center"/>
    </xf>
    <xf numFmtId="0" fontId="13" fillId="2" borderId="31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10" fillId="2" borderId="33" xfId="0" applyFont="1" applyFill="1" applyBorder="1" applyAlignment="1">
      <alignment horizontal="left" vertical="center"/>
    </xf>
    <xf numFmtId="0" fontId="5" fillId="0" borderId="46" xfId="0" applyFont="1" applyBorder="1"/>
    <xf numFmtId="1" fontId="5" fillId="0" borderId="46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15" fillId="0" borderId="0" xfId="0" applyFont="1"/>
    <xf numFmtId="0" fontId="13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46" xfId="0" applyBorder="1"/>
    <xf numFmtId="0" fontId="13" fillId="0" borderId="21" xfId="0" applyFont="1" applyBorder="1" applyAlignment="1">
      <alignment horizontal="left" vertical="center"/>
    </xf>
    <xf numFmtId="0" fontId="0" fillId="0" borderId="2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0" xfId="0" applyBorder="1" applyAlignment="1">
      <alignment horizontal="center"/>
    </xf>
    <xf numFmtId="0" fontId="13" fillId="0" borderId="18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32" xfId="0" applyFont="1" applyBorder="1"/>
    <xf numFmtId="0" fontId="13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3" fillId="0" borderId="51" xfId="0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4" borderId="52" xfId="0" applyFont="1" applyFill="1" applyBorder="1" applyAlignment="1">
      <alignment horizontal="center" vertical="center"/>
    </xf>
    <xf numFmtId="0" fontId="13" fillId="1" borderId="6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" fillId="0" borderId="4" xfId="0" applyFont="1" applyBorder="1"/>
    <xf numFmtId="0" fontId="9" fillId="0" borderId="4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0" fillId="0" borderId="33" xfId="0" applyBorder="1"/>
    <xf numFmtId="0" fontId="10" fillId="0" borderId="3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16" xfId="0" applyFont="1" applyBorder="1" applyAlignment="1">
      <alignment horizontal="center" vertical="center"/>
    </xf>
    <xf numFmtId="0" fontId="8" fillId="0" borderId="31" xfId="0" applyFont="1" applyBorder="1"/>
    <xf numFmtId="0" fontId="8" fillId="0" borderId="31" xfId="0" applyFont="1" applyBorder="1" applyAlignment="1">
      <alignment horizontal="center" vertical="center"/>
    </xf>
    <xf numFmtId="0" fontId="10" fillId="0" borderId="37" xfId="0" applyFont="1" applyFill="1" applyBorder="1" applyAlignment="1">
      <alignment horizontal="left" vertical="center"/>
    </xf>
    <xf numFmtId="0" fontId="10" fillId="0" borderId="38" xfId="0" applyFont="1" applyFill="1" applyBorder="1" applyAlignment="1">
      <alignment horizontal="left" vertical="center"/>
    </xf>
    <xf numFmtId="0" fontId="13" fillId="0" borderId="39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3" fillId="0" borderId="19" xfId="0" applyFont="1" applyFill="1" applyBorder="1" applyAlignment="1">
      <alignment horizontal="left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left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1" fontId="9" fillId="3" borderId="43" xfId="0" applyNumberFormat="1" applyFont="1" applyFill="1" applyBorder="1" applyAlignment="1">
      <alignment horizontal="center"/>
    </xf>
    <xf numFmtId="1" fontId="9" fillId="3" borderId="44" xfId="0" applyNumberFormat="1" applyFont="1" applyFill="1" applyBorder="1" applyAlignment="1">
      <alignment horizontal="center"/>
    </xf>
    <xf numFmtId="1" fontId="9" fillId="3" borderId="45" xfId="0" applyNumberFormat="1" applyFont="1" applyFill="1" applyBorder="1" applyAlignment="1">
      <alignment horizontal="center"/>
    </xf>
    <xf numFmtId="1" fontId="9" fillId="3" borderId="37" xfId="0" applyNumberFormat="1" applyFont="1" applyFill="1" applyBorder="1" applyAlignment="1">
      <alignment horizontal="center"/>
    </xf>
    <xf numFmtId="1" fontId="9" fillId="3" borderId="46" xfId="0" applyNumberFormat="1" applyFont="1" applyFill="1" applyBorder="1" applyAlignment="1">
      <alignment horizontal="center"/>
    </xf>
    <xf numFmtId="1" fontId="9" fillId="3" borderId="47" xfId="0" applyNumberFormat="1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 vertical="center" textRotation="90"/>
    </xf>
    <xf numFmtId="0" fontId="11" fillId="2" borderId="17" xfId="0" applyFont="1" applyFill="1" applyBorder="1" applyAlignment="1">
      <alignment horizontal="center" vertical="center" textRotation="90"/>
    </xf>
    <xf numFmtId="0" fontId="11" fillId="2" borderId="23" xfId="0" applyFont="1" applyFill="1" applyBorder="1" applyAlignment="1">
      <alignment horizontal="center" vertical="center" textRotation="90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10" fillId="2" borderId="28" xfId="0" applyFont="1" applyFill="1" applyBorder="1" applyAlignment="1">
      <alignment horizontal="left" vertical="center" indent="1"/>
    </xf>
    <xf numFmtId="0" fontId="10" fillId="2" borderId="29" xfId="0" applyFont="1" applyFill="1" applyBorder="1" applyAlignment="1">
      <alignment horizontal="left" vertical="center" indent="1"/>
    </xf>
    <xf numFmtId="0" fontId="13" fillId="2" borderId="30" xfId="0" applyFont="1" applyFill="1" applyBorder="1" applyAlignment="1">
      <alignment horizontal="left" vertical="center" indent="1"/>
    </xf>
    <xf numFmtId="0" fontId="9" fillId="3" borderId="43" xfId="0" applyFont="1" applyFill="1" applyBorder="1" applyAlignment="1">
      <alignment horizontal="center"/>
    </xf>
    <xf numFmtId="0" fontId="9" fillId="3" borderId="44" xfId="0" applyFont="1" applyFill="1" applyBorder="1" applyAlignment="1">
      <alignment horizontal="center"/>
    </xf>
    <xf numFmtId="0" fontId="9" fillId="3" borderId="45" xfId="0" applyFont="1" applyFill="1" applyBorder="1" applyAlignment="1">
      <alignment horizontal="center"/>
    </xf>
    <xf numFmtId="0" fontId="9" fillId="0" borderId="37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left" vertical="center" indent="1"/>
    </xf>
    <xf numFmtId="0" fontId="8" fillId="2" borderId="8" xfId="0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49" fontId="10" fillId="2" borderId="8" xfId="0" applyNumberFormat="1" applyFont="1" applyFill="1" applyBorder="1" applyAlignment="1">
      <alignment horizontal="left" vertical="center" indent="1"/>
    </xf>
    <xf numFmtId="0" fontId="8" fillId="0" borderId="13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76216</xdr:colOff>
      <xdr:row>40</xdr:row>
      <xdr:rowOff>66698</xdr:rowOff>
    </xdr:from>
    <xdr:to>
      <xdr:col>21</xdr:col>
      <xdr:colOff>257191</xdr:colOff>
      <xdr:row>49</xdr:row>
      <xdr:rowOff>19073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781941" y="8639198"/>
          <a:ext cx="69913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ECE Electives: </a:t>
          </a: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any didatic ECE 4xx course (excluding x93, 494, 496)</a:t>
          </a:r>
        </a:p>
        <a:p>
          <a:pPr algn="l" rtl="0">
            <a:defRPr sz="1000"/>
          </a:pPr>
          <a:endParaRPr lang="en-US" sz="105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Tech Electives:</a:t>
          </a: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 ECE 374, any didactic ECE 4xx course, ECE x93 or 494 (max 6 credits total between x93 and 494), ECE 496 (max 3 credits or any course from the accompanying Tech Elective  List</a:t>
          </a: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CSCI Minor: </a:t>
          </a: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In order to obtain a CSCI Minor you must take CSCI 213, and this may be used as a tech elective.</a:t>
          </a: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MATH Minor: </a:t>
          </a: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May be acheived by taking 6 credits to include MATH 270 and all 300-400 level MATH courses except MATH 327 and MATH 376</a:t>
          </a:r>
          <a:endParaRPr lang="en-US" sz="1050" b="1" i="0" u="none" strike="noStrike" baseline="0">
            <a:solidFill>
              <a:srgbClr val="000000"/>
            </a:solidFill>
            <a:latin typeface="+mn-lt"/>
          </a:endParaRPr>
        </a:p>
      </xdr:txBody>
    </xdr:sp>
    <xdr:clientData/>
  </xdr:twoCellAnchor>
  <xdr:twoCellAnchor>
    <xdr:from>
      <xdr:col>11</xdr:col>
      <xdr:colOff>76217</xdr:colOff>
      <xdr:row>32</xdr:row>
      <xdr:rowOff>28598</xdr:rowOff>
    </xdr:from>
    <xdr:to>
      <xdr:col>21</xdr:col>
      <xdr:colOff>114317</xdr:colOff>
      <xdr:row>40</xdr:row>
      <xdr:rowOff>161948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781942" y="7077098"/>
          <a:ext cx="684847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j-lt"/>
              <a:cs typeface="Arial"/>
            </a:rPr>
            <a:t>ECE Requirements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j-lt"/>
              <a:cs typeface="Arial"/>
            </a:rPr>
            <a:t>Students must earn a "C" or better in ECE 173, ECE 275, EE 206 and ALL required MATH courses, before enrolling in ECE courses listed above in the Junior &amp; Senior years</a:t>
          </a: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j-lt"/>
              <a:cs typeface="Arial"/>
            </a:rPr>
            <a:t>Students must have at least a 2.0 GPA in all required EE and ECE courses taken at NDSU, in order to graduate. Elective ECE courses are not included in this GPA requirement</a:t>
          </a: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j-lt"/>
              <a:cs typeface="Arial"/>
            </a:rPr>
            <a:t>Students must take ECE 111 prior to enrolling in ECE courses listed above in the Junior and Senior year; otherwise students must take an additional ECE Elective in lieu of ECE 111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</a:endParaRPr>
        </a:p>
      </xdr:txBody>
    </xdr:sp>
    <xdr:clientData/>
  </xdr:twoCellAnchor>
  <xdr:twoCellAnchor>
    <xdr:from>
      <xdr:col>0</xdr:col>
      <xdr:colOff>80962</xdr:colOff>
      <xdr:row>32</xdr:row>
      <xdr:rowOff>23808</xdr:rowOff>
    </xdr:from>
    <xdr:to>
      <xdr:col>10</xdr:col>
      <xdr:colOff>80963</xdr:colOff>
      <xdr:row>41</xdr:row>
      <xdr:rowOff>171447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0962" y="7072308"/>
          <a:ext cx="7124701" cy="1862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General Education Key:</a:t>
          </a:r>
          <a:endParaRPr lang="en-US" sz="105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A - Humanities/Fine Arts (6 credits)	L - Co-Requisite Lab (1 credit)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B - Social/Behavioral Sciences (6 credits)	R - Quantitiative Reasoning (3 or 4 credits)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C - Communication (3 credits)		S - Science &amp; Technology (3 credits)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D - Cultural Diversity (3 credits)		W- Wellness (2 credits)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G - Global Perspectives (3 credits)	</a:t>
          </a:r>
        </a:p>
        <a:p>
          <a:pPr algn="l" rtl="0">
            <a:defRPr sz="1000"/>
          </a:pPr>
          <a:r>
            <a:rPr lang="en-US" sz="1050" b="1" i="0" baseline="0">
              <a:effectLst/>
              <a:latin typeface="+mn-lt"/>
              <a:ea typeface="+mn-ea"/>
              <a:cs typeface="+mn-cs"/>
            </a:rPr>
            <a:t>•Please Note:</a:t>
          </a:r>
          <a:r>
            <a:rPr lang="en-US" sz="1050" b="0" i="0" baseline="0">
              <a:effectLst/>
              <a:latin typeface="+mn-lt"/>
              <a:ea typeface="+mn-ea"/>
              <a:cs typeface="+mn-cs"/>
            </a:rPr>
            <a:t> Global Perspective and Cultural Diversity credits </a:t>
          </a:r>
          <a:r>
            <a:rPr lang="en-US" sz="1050" b="1" i="0" u="sng" baseline="0">
              <a:effectLst/>
              <a:latin typeface="+mn-lt"/>
              <a:ea typeface="+mn-ea"/>
              <a:cs typeface="+mn-cs"/>
            </a:rPr>
            <a:t>may</a:t>
          </a:r>
          <a:r>
            <a:rPr lang="en-US" sz="1050" b="0" i="0" u="none" baseline="0">
              <a:effectLst/>
              <a:latin typeface="+mn-lt"/>
              <a:ea typeface="+mn-ea"/>
              <a:cs typeface="+mn-cs"/>
            </a:rPr>
            <a:t> be double</a:t>
          </a:r>
          <a:r>
            <a:rPr lang="en-US" sz="1050" b="0" i="0" baseline="0">
              <a:effectLst/>
              <a:latin typeface="+mn-lt"/>
              <a:ea typeface="+mn-ea"/>
              <a:cs typeface="+mn-cs"/>
            </a:rPr>
            <a:t> counted with GenEd Electives. </a:t>
          </a:r>
          <a:endParaRPr lang="en-US" sz="105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*Select from 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•For Gen Ed requirements, the dept. suggests taking ENGR 312 (satisfies Global Perspectives) and ENGR 311.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•GenEd classes suggested to take ECON 105, ECON 201, or ECON 202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•*Upper level English Requirement: ENGL 320, 321, 324, 459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</a:endParaRPr>
        </a:p>
      </xdr:txBody>
    </xdr:sp>
    <xdr:clientData/>
  </xdr:twoCellAnchor>
  <xdr:twoCellAnchor>
    <xdr:from>
      <xdr:col>0</xdr:col>
      <xdr:colOff>71438</xdr:colOff>
      <xdr:row>41</xdr:row>
      <xdr:rowOff>123822</xdr:rowOff>
    </xdr:from>
    <xdr:to>
      <xdr:col>10</xdr:col>
      <xdr:colOff>80963</xdr:colOff>
      <xdr:row>48</xdr:row>
      <xdr:rowOff>152397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1438" y="8886822"/>
          <a:ext cx="71342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Key: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"T" indicates requirement satisfied with transfer course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"IP" indicates course currently "In Progress"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"S XX" indicates Spring and XX year student is taking course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"F XX" indicates Fall and XX year student is taking course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"Su XX" indicates Summer and XX year student is taking course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[C] Students with an ACT sub-test score of &gt;=18 or SAT of &gt;= 430 may enroll in ENGL 120. Earning a grade of "C" or better will result in credit for ENGL 110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</xdr:row>
          <xdr:rowOff>209550</xdr:rowOff>
        </xdr:from>
        <xdr:to>
          <xdr:col>18</xdr:col>
          <xdr:colOff>742950</xdr:colOff>
          <xdr:row>7</xdr:row>
          <xdr:rowOff>76200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Humanities/Fine Art (A)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609600</xdr:colOff>
          <xdr:row>7</xdr:row>
          <xdr:rowOff>209550</xdr:rowOff>
        </xdr:from>
        <xdr:to>
          <xdr:col>19</xdr:col>
          <xdr:colOff>38100</xdr:colOff>
          <xdr:row>9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Social/Behavioral Science (B)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5</xdr:row>
          <xdr:rowOff>209550</xdr:rowOff>
        </xdr:from>
        <xdr:to>
          <xdr:col>19</xdr:col>
          <xdr:colOff>1390650</xdr:colOff>
          <xdr:row>7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Humanities/Fine Art (A)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</xdr:row>
          <xdr:rowOff>0</xdr:rowOff>
        </xdr:from>
        <xdr:to>
          <xdr:col>19</xdr:col>
          <xdr:colOff>1638300</xdr:colOff>
          <xdr:row>9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Social/Behavioral Science (B)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581025</xdr:colOff>
          <xdr:row>11</xdr:row>
          <xdr:rowOff>47625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Cultural Diversity (D)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9</xdr:row>
          <xdr:rowOff>209550</xdr:rowOff>
        </xdr:from>
        <xdr:to>
          <xdr:col>19</xdr:col>
          <xdr:colOff>1676400</xdr:colOff>
          <xdr:row>11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Global Perspective (G)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76201</xdr:rowOff>
    </xdr:from>
    <xdr:to>
      <xdr:col>10</xdr:col>
      <xdr:colOff>523874</xdr:colOff>
      <xdr:row>44</xdr:row>
      <xdr:rowOff>125505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76201"/>
          <a:ext cx="6515099" cy="84313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8C6BA-E508-4801-AB1B-591E6A1329BD}">
  <sheetPr>
    <pageSetUpPr fitToPage="1"/>
  </sheetPr>
  <dimension ref="A1:Z64"/>
  <sheetViews>
    <sheetView showGridLines="0" zoomScale="70" zoomScaleNormal="70" workbookViewId="0">
      <selection activeCell="Y48" sqref="A1:Y48"/>
    </sheetView>
  </sheetViews>
  <sheetFormatPr defaultColWidth="8.7109375" defaultRowHeight="15" x14ac:dyDescent="0.25"/>
  <cols>
    <col min="1" max="1" width="3.28515625" bestFit="1" customWidth="1"/>
    <col min="2" max="2" width="19.42578125" bestFit="1" customWidth="1"/>
    <col min="4" max="4" width="36.140625" bestFit="1" customWidth="1"/>
    <col min="5" max="5" width="8.28515625" bestFit="1" customWidth="1"/>
    <col min="6" max="6" width="8.28515625" customWidth="1"/>
    <col min="7" max="8" width="5.7109375" hidden="1" customWidth="1"/>
    <col min="9" max="9" width="8.85546875" customWidth="1"/>
    <col min="10" max="10" width="15" customWidth="1"/>
    <col min="12" max="12" width="33" bestFit="1" customWidth="1"/>
    <col min="13" max="14" width="8.28515625" customWidth="1"/>
    <col min="15" max="16" width="5.7109375" hidden="1" customWidth="1"/>
    <col min="19" max="19" width="13.42578125" customWidth="1"/>
    <col min="20" max="20" width="31" customWidth="1"/>
    <col min="21" max="22" width="7" customWidth="1"/>
    <col min="23" max="24" width="7" hidden="1" customWidth="1"/>
    <col min="25" max="25" width="7" customWidth="1"/>
    <col min="26" max="26" width="6.85546875" hidden="1" customWidth="1"/>
  </cols>
  <sheetData>
    <row r="1" spans="1:26" s="1" customFormat="1" ht="24" customHeight="1" x14ac:dyDescent="0.35">
      <c r="A1" s="161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</row>
    <row r="2" spans="1:26" s="1" customFormat="1" ht="22.7" customHeight="1" x14ac:dyDescent="0.3">
      <c r="A2" s="163" t="s">
        <v>126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</row>
    <row r="3" spans="1:26" s="1" customFormat="1" ht="13.7" customHeight="1" x14ac:dyDescent="0.35">
      <c r="A3" s="2"/>
      <c r="B3" s="2"/>
      <c r="C3" s="2"/>
      <c r="D3" s="2"/>
      <c r="E3" s="2"/>
      <c r="F3" s="2"/>
      <c r="G3" s="91"/>
      <c r="H3" s="91"/>
      <c r="I3" s="2"/>
      <c r="J3" s="2"/>
      <c r="K3" s="2"/>
      <c r="L3" s="2"/>
      <c r="M3" s="2"/>
      <c r="N3" s="2"/>
      <c r="O3" s="91"/>
      <c r="P3" s="91"/>
      <c r="Q3" s="2"/>
      <c r="R3" s="2"/>
      <c r="S3" s="2"/>
      <c r="T3" s="2"/>
      <c r="U3" s="2"/>
      <c r="V3" s="2"/>
      <c r="W3" s="110"/>
      <c r="X3" s="110"/>
      <c r="Y3" s="2"/>
    </row>
    <row r="4" spans="1:26" s="1" customFormat="1" ht="14.25" customHeight="1" thickBot="1" x14ac:dyDescent="0.25">
      <c r="B4" s="3"/>
      <c r="C4" s="4" t="s">
        <v>1</v>
      </c>
      <c r="D4" s="164"/>
      <c r="E4" s="164"/>
      <c r="F4" s="5"/>
      <c r="G4" s="5"/>
      <c r="H4" s="5"/>
      <c r="I4" s="165" t="s">
        <v>2</v>
      </c>
      <c r="J4" s="165"/>
      <c r="K4" s="166"/>
      <c r="L4" s="166"/>
      <c r="M4" s="166"/>
      <c r="N4" s="166"/>
      <c r="O4" s="6"/>
      <c r="P4" s="6"/>
      <c r="Q4" s="165" t="s">
        <v>3</v>
      </c>
      <c r="R4" s="165"/>
      <c r="S4" s="159"/>
      <c r="T4" s="159"/>
      <c r="U4" s="6"/>
      <c r="V4" s="6"/>
      <c r="W4" s="6"/>
      <c r="X4" s="6"/>
      <c r="Y4" s="6"/>
    </row>
    <row r="5" spans="1:26" s="1" customFormat="1" ht="14.25" thickBot="1" x14ac:dyDescent="0.25">
      <c r="A5" s="3"/>
      <c r="B5" s="3"/>
      <c r="C5" s="3"/>
      <c r="D5" s="7"/>
      <c r="E5" s="7"/>
      <c r="F5" s="7"/>
      <c r="G5" s="7"/>
      <c r="H5" s="7"/>
      <c r="I5" s="7"/>
      <c r="J5" s="8"/>
      <c r="K5" s="8"/>
      <c r="L5" s="9"/>
      <c r="M5" s="9"/>
      <c r="N5" s="9"/>
      <c r="O5" s="94"/>
      <c r="P5" s="94"/>
      <c r="Q5" s="6"/>
      <c r="R5" s="6"/>
      <c r="S5" s="6"/>
      <c r="T5" s="6"/>
      <c r="U5" s="6"/>
      <c r="V5" s="6"/>
      <c r="W5" s="6"/>
      <c r="X5" s="6"/>
      <c r="Y5" s="6"/>
    </row>
    <row r="6" spans="1:26" ht="17.649999999999999" customHeight="1" x14ac:dyDescent="0.25">
      <c r="A6" s="10"/>
      <c r="B6" s="167" t="s">
        <v>4</v>
      </c>
      <c r="C6" s="168"/>
      <c r="D6" s="169"/>
      <c r="E6" s="169"/>
      <c r="F6" s="170"/>
      <c r="G6" s="170"/>
      <c r="H6" s="170"/>
      <c r="I6" s="170"/>
      <c r="J6" s="167" t="s">
        <v>5</v>
      </c>
      <c r="K6" s="168"/>
      <c r="L6" s="169"/>
      <c r="M6" s="169"/>
      <c r="N6" s="169"/>
      <c r="O6" s="170"/>
      <c r="P6" s="170"/>
      <c r="Q6" s="171"/>
      <c r="R6" s="10"/>
      <c r="S6" s="10"/>
      <c r="T6" s="10"/>
      <c r="U6" s="10"/>
      <c r="V6" s="10"/>
      <c r="W6" s="10"/>
      <c r="X6" s="10"/>
    </row>
    <row r="7" spans="1:26" ht="17.649999999999999" customHeight="1" thickBot="1" x14ac:dyDescent="0.3">
      <c r="A7" s="10"/>
      <c r="B7" s="172" t="s">
        <v>6</v>
      </c>
      <c r="C7" s="173"/>
      <c r="D7" s="174"/>
      <c r="E7" s="11" t="s">
        <v>7</v>
      </c>
      <c r="F7" s="12" t="s">
        <v>8</v>
      </c>
      <c r="G7" s="12"/>
      <c r="H7" s="12"/>
      <c r="I7" s="13" t="s">
        <v>9</v>
      </c>
      <c r="J7" s="172" t="s">
        <v>6</v>
      </c>
      <c r="K7" s="175"/>
      <c r="L7" s="174"/>
      <c r="M7" s="11" t="s">
        <v>7</v>
      </c>
      <c r="N7" s="14" t="s">
        <v>8</v>
      </c>
      <c r="O7" s="12"/>
      <c r="P7" s="12"/>
      <c r="Q7" s="15" t="s">
        <v>9</v>
      </c>
      <c r="R7" s="176"/>
      <c r="S7" s="177"/>
      <c r="T7" s="10"/>
      <c r="U7" s="10"/>
      <c r="V7" s="10"/>
      <c r="W7" s="10"/>
      <c r="X7" s="10"/>
    </row>
    <row r="8" spans="1:26" ht="17.649999999999999" customHeight="1" x14ac:dyDescent="0.25">
      <c r="A8" s="138" t="s">
        <v>10</v>
      </c>
      <c r="B8" s="16" t="s">
        <v>18</v>
      </c>
      <c r="C8" s="17">
        <v>121</v>
      </c>
      <c r="D8" s="18" t="s">
        <v>19</v>
      </c>
      <c r="E8" s="19">
        <v>3</v>
      </c>
      <c r="F8" s="19"/>
      <c r="G8" s="20" t="e">
        <f>VLOOKUP(F8,$G$51:$H$65,2,FALSE)</f>
        <v>#N/A</v>
      </c>
      <c r="H8" s="20" t="e">
        <f>G8*E8</f>
        <v>#N/A</v>
      </c>
      <c r="I8" s="20" t="s">
        <v>21</v>
      </c>
      <c r="J8" s="119" t="s">
        <v>25</v>
      </c>
      <c r="K8" s="120">
        <v>161</v>
      </c>
      <c r="L8" s="121" t="s">
        <v>47</v>
      </c>
      <c r="M8" s="117">
        <v>4</v>
      </c>
      <c r="N8" s="122"/>
      <c r="O8" s="123" t="e">
        <f>VLOOKUP(N8,$G$51:$H$65,2,FALSE)</f>
        <v>#N/A</v>
      </c>
      <c r="P8" s="123" t="e">
        <f>O8*M8</f>
        <v>#N/A</v>
      </c>
      <c r="Q8" s="63"/>
      <c r="R8" s="24"/>
      <c r="U8" s="25"/>
      <c r="V8" s="25"/>
      <c r="W8" s="25"/>
      <c r="X8" s="25"/>
    </row>
    <row r="9" spans="1:26" ht="17.649999999999999" customHeight="1" x14ac:dyDescent="0.25">
      <c r="A9" s="139"/>
      <c r="B9" s="26" t="s">
        <v>22</v>
      </c>
      <c r="C9" s="27">
        <v>165</v>
      </c>
      <c r="D9" s="28" t="s">
        <v>23</v>
      </c>
      <c r="E9" s="29">
        <v>4</v>
      </c>
      <c r="F9" s="30"/>
      <c r="G9" s="29" t="e">
        <f t="shared" ref="G9:G12" si="0">VLOOKUP(F9,$G$51:$H$65,2,FALSE)</f>
        <v>#N/A</v>
      </c>
      <c r="H9" s="29" t="e">
        <f t="shared" ref="H9:H12" si="1">G9*E9</f>
        <v>#N/A</v>
      </c>
      <c r="I9" s="30" t="s">
        <v>24</v>
      </c>
      <c r="J9" s="31" t="s">
        <v>27</v>
      </c>
      <c r="K9" s="27">
        <v>120</v>
      </c>
      <c r="L9" s="28" t="s">
        <v>32</v>
      </c>
      <c r="M9" s="29">
        <v>3</v>
      </c>
      <c r="N9" s="32"/>
      <c r="O9" s="29" t="e">
        <f t="shared" ref="O9:O12" si="2">VLOOKUP(N9,$G$51:$H$65,2,FALSE)</f>
        <v>#N/A</v>
      </c>
      <c r="P9" s="29" t="e">
        <f t="shared" ref="P9:P12" si="3">O9*M9</f>
        <v>#N/A</v>
      </c>
      <c r="Q9" s="32" t="s">
        <v>29</v>
      </c>
      <c r="R9" s="141"/>
      <c r="S9" s="142"/>
      <c r="U9" s="33"/>
      <c r="V9" s="33"/>
      <c r="W9" s="33"/>
      <c r="X9" s="33"/>
    </row>
    <row r="10" spans="1:26" ht="17.649999999999999" customHeight="1" x14ac:dyDescent="0.25">
      <c r="A10" s="139"/>
      <c r="B10" s="26" t="s">
        <v>25</v>
      </c>
      <c r="C10" s="27">
        <v>160</v>
      </c>
      <c r="D10" s="28" t="s">
        <v>26</v>
      </c>
      <c r="E10" s="29">
        <v>4</v>
      </c>
      <c r="F10" s="29"/>
      <c r="G10" s="29" t="e">
        <f t="shared" si="0"/>
        <v>#N/A</v>
      </c>
      <c r="H10" s="29" t="e">
        <f t="shared" si="1"/>
        <v>#N/A</v>
      </c>
      <c r="I10" s="34"/>
      <c r="J10" s="31" t="s">
        <v>33</v>
      </c>
      <c r="K10" s="27">
        <v>251</v>
      </c>
      <c r="L10" s="28" t="s">
        <v>34</v>
      </c>
      <c r="M10" s="29">
        <v>4</v>
      </c>
      <c r="N10" s="32"/>
      <c r="O10" s="29" t="e">
        <f t="shared" si="2"/>
        <v>#N/A</v>
      </c>
      <c r="P10" s="29" t="e">
        <f t="shared" si="3"/>
        <v>#N/A</v>
      </c>
      <c r="Q10" s="32" t="s">
        <v>21</v>
      </c>
      <c r="R10" s="24"/>
      <c r="U10" s="33"/>
      <c r="V10" s="33"/>
      <c r="W10" s="33"/>
      <c r="X10" s="33"/>
    </row>
    <row r="11" spans="1:26" ht="17.649999999999999" customHeight="1" x14ac:dyDescent="0.25">
      <c r="A11" s="139"/>
      <c r="B11" s="26" t="s">
        <v>27</v>
      </c>
      <c r="C11" s="27">
        <v>110</v>
      </c>
      <c r="D11" s="28" t="s">
        <v>28</v>
      </c>
      <c r="E11" s="29">
        <v>4</v>
      </c>
      <c r="F11" s="29"/>
      <c r="G11" s="29" t="e">
        <f t="shared" si="0"/>
        <v>#N/A</v>
      </c>
      <c r="H11" s="29" t="e">
        <f t="shared" si="1"/>
        <v>#N/A</v>
      </c>
      <c r="I11" s="29" t="s">
        <v>29</v>
      </c>
      <c r="J11" s="31" t="s">
        <v>22</v>
      </c>
      <c r="K11" s="27">
        <v>166</v>
      </c>
      <c r="L11" s="28" t="s">
        <v>35</v>
      </c>
      <c r="M11" s="29">
        <v>4</v>
      </c>
      <c r="N11" s="32"/>
      <c r="O11" s="29" t="e">
        <f t="shared" si="2"/>
        <v>#N/A</v>
      </c>
      <c r="P11" s="29" t="e">
        <f t="shared" si="3"/>
        <v>#N/A</v>
      </c>
      <c r="Q11" s="35"/>
      <c r="R11" s="141"/>
      <c r="S11" s="142"/>
      <c r="U11" s="33"/>
      <c r="V11" s="33"/>
      <c r="W11" s="33"/>
      <c r="X11" s="33"/>
      <c r="Y11" s="36"/>
    </row>
    <row r="12" spans="1:26" ht="17.649999999999999" customHeight="1" thickBot="1" x14ac:dyDescent="0.3">
      <c r="A12" s="139"/>
      <c r="B12" s="26" t="s">
        <v>31</v>
      </c>
      <c r="C12" s="27">
        <v>111</v>
      </c>
      <c r="D12" s="28" t="s">
        <v>66</v>
      </c>
      <c r="E12" s="29">
        <v>3</v>
      </c>
      <c r="F12" s="29"/>
      <c r="G12" s="29" t="e">
        <f t="shared" si="0"/>
        <v>#N/A</v>
      </c>
      <c r="H12" s="29" t="e">
        <f t="shared" si="1"/>
        <v>#N/A</v>
      </c>
      <c r="I12" s="34"/>
      <c r="J12" s="31" t="s">
        <v>122</v>
      </c>
      <c r="K12" s="27"/>
      <c r="L12" s="28" t="s">
        <v>123</v>
      </c>
      <c r="M12" s="29">
        <v>1</v>
      </c>
      <c r="N12" s="32"/>
      <c r="O12" s="29" t="e">
        <f t="shared" si="2"/>
        <v>#N/A</v>
      </c>
      <c r="P12" s="29" t="e">
        <f t="shared" si="3"/>
        <v>#N/A</v>
      </c>
      <c r="Q12" s="131" t="s">
        <v>30</v>
      </c>
      <c r="R12" s="37"/>
      <c r="S12" s="82"/>
      <c r="T12" s="82"/>
      <c r="U12" s="82"/>
      <c r="V12" s="33"/>
      <c r="W12" s="33"/>
      <c r="X12" s="33"/>
      <c r="Y12" s="36"/>
    </row>
    <row r="13" spans="1:26" ht="17.649999999999999" customHeight="1" thickBot="1" x14ac:dyDescent="0.3">
      <c r="A13" s="140"/>
      <c r="B13" s="143"/>
      <c r="C13" s="144"/>
      <c r="D13" s="145"/>
      <c r="E13" s="41">
        <f>SUM(E8:E12)</f>
        <v>18</v>
      </c>
      <c r="F13" s="42"/>
      <c r="G13" s="45"/>
      <c r="H13" s="45">
        <f>SUM(SUMIF(G8:G12,"&lt;=4",H8:H12))</f>
        <v>0</v>
      </c>
      <c r="I13" s="100"/>
      <c r="J13" s="43"/>
      <c r="K13" s="43"/>
      <c r="L13" s="44"/>
      <c r="M13" s="45">
        <f>SUM(M8:M12)</f>
        <v>16</v>
      </c>
      <c r="N13" s="46"/>
      <c r="O13" s="46"/>
      <c r="P13" s="46">
        <f>SUM(SUMIF(O8:O12,"&lt;=4",P8:P12))</f>
        <v>0</v>
      </c>
      <c r="Q13" s="47"/>
      <c r="R13" s="101" t="s">
        <v>11</v>
      </c>
      <c r="S13" s="102"/>
      <c r="T13" s="103"/>
      <c r="U13" s="105" t="s">
        <v>7</v>
      </c>
      <c r="V13" s="106" t="s">
        <v>8</v>
      </c>
      <c r="W13" s="111"/>
      <c r="X13" s="111"/>
      <c r="Y13" s="104" t="s">
        <v>67</v>
      </c>
    </row>
    <row r="14" spans="1:26" ht="17.649999999999999" customHeight="1" x14ac:dyDescent="0.25">
      <c r="A14" s="138" t="s">
        <v>12</v>
      </c>
      <c r="B14" s="16" t="s">
        <v>37</v>
      </c>
      <c r="C14" s="17">
        <v>206</v>
      </c>
      <c r="D14" s="21" t="s">
        <v>38</v>
      </c>
      <c r="E14" s="19">
        <v>4</v>
      </c>
      <c r="F14" s="22"/>
      <c r="G14" s="65" t="e">
        <f>VLOOKUP(F14,$G$51:$H$65,2,FALSE)</f>
        <v>#N/A</v>
      </c>
      <c r="H14" s="65" t="e">
        <f>G14*E14</f>
        <v>#N/A</v>
      </c>
      <c r="I14" s="23"/>
      <c r="J14" s="16" t="s">
        <v>43</v>
      </c>
      <c r="K14" s="17">
        <v>110</v>
      </c>
      <c r="L14" s="18" t="s">
        <v>44</v>
      </c>
      <c r="M14" s="19">
        <v>3</v>
      </c>
      <c r="N14" s="19"/>
      <c r="O14" s="61" t="e">
        <f>VLOOKUP(N14,$G$51:$H$65,2,FALSE)</f>
        <v>#N/A</v>
      </c>
      <c r="P14" s="61" t="e">
        <f>O14*M14</f>
        <v>#N/A</v>
      </c>
      <c r="Q14" s="19" t="s">
        <v>29</v>
      </c>
      <c r="R14" s="89"/>
      <c r="S14" s="90"/>
      <c r="T14" s="85"/>
      <c r="U14" s="29"/>
      <c r="V14" s="32"/>
      <c r="W14" s="32" t="e">
        <f>VLOOKUP(V14,$G$51:$H$64,2,FALSE)</f>
        <v>#N/A</v>
      </c>
      <c r="X14" s="32" t="e">
        <f>W14*U14</f>
        <v>#N/A</v>
      </c>
      <c r="Y14" s="86"/>
      <c r="Z14" s="24"/>
    </row>
    <row r="15" spans="1:26" ht="17.649999999999999" customHeight="1" x14ac:dyDescent="0.25">
      <c r="A15" s="139"/>
      <c r="B15" s="31" t="s">
        <v>22</v>
      </c>
      <c r="C15" s="27">
        <v>265</v>
      </c>
      <c r="D15" s="28" t="s">
        <v>39</v>
      </c>
      <c r="E15" s="29">
        <v>4</v>
      </c>
      <c r="F15" s="32"/>
      <c r="G15" s="29" t="e">
        <f t="shared" ref="G15:G18" si="4">VLOOKUP(F15,$G$51:$H$65,2,FALSE)</f>
        <v>#N/A</v>
      </c>
      <c r="H15" s="29" t="e">
        <f t="shared" ref="H15:H18" si="5">G15*E15</f>
        <v>#N/A</v>
      </c>
      <c r="I15" s="34"/>
      <c r="J15" s="124" t="s">
        <v>31</v>
      </c>
      <c r="K15" s="125">
        <v>320</v>
      </c>
      <c r="L15" s="126" t="s">
        <v>121</v>
      </c>
      <c r="M15" s="127">
        <v>3</v>
      </c>
      <c r="N15" s="128"/>
      <c r="O15" s="127" t="e">
        <f t="shared" ref="O15:O18" si="6">VLOOKUP(N15,$G$51:$H$65,2,FALSE)</f>
        <v>#N/A</v>
      </c>
      <c r="P15" s="127" t="e">
        <f t="shared" ref="P15:P18" si="7">O15*M15</f>
        <v>#N/A</v>
      </c>
      <c r="Q15" s="35"/>
      <c r="R15" s="89" t="s">
        <v>20</v>
      </c>
      <c r="S15" s="90" t="s">
        <v>20</v>
      </c>
      <c r="T15" s="85" t="s">
        <v>20</v>
      </c>
      <c r="U15" s="29" t="s">
        <v>20</v>
      </c>
      <c r="V15" s="29" t="s">
        <v>20</v>
      </c>
      <c r="W15" s="32" t="e">
        <f t="shared" ref="W15:W27" si="8">VLOOKUP(V15,$G$51:$H$64,2,FALSE)</f>
        <v>#N/A</v>
      </c>
      <c r="X15" s="32" t="e">
        <f t="shared" ref="X15:X27" si="9">W15*U15</f>
        <v>#N/A</v>
      </c>
      <c r="Y15" s="86"/>
      <c r="Z15" s="24"/>
    </row>
    <row r="16" spans="1:26" ht="17.649999999999999" customHeight="1" x14ac:dyDescent="0.25">
      <c r="A16" s="139"/>
      <c r="B16" s="31" t="s">
        <v>31</v>
      </c>
      <c r="C16" s="27">
        <v>275</v>
      </c>
      <c r="D16" s="28" t="s">
        <v>41</v>
      </c>
      <c r="E16" s="29">
        <v>4</v>
      </c>
      <c r="F16" s="32"/>
      <c r="G16" s="29" t="e">
        <f t="shared" si="4"/>
        <v>#N/A</v>
      </c>
      <c r="H16" s="29" t="e">
        <f t="shared" si="5"/>
        <v>#N/A</v>
      </c>
      <c r="I16" s="34"/>
      <c r="J16" s="124" t="s">
        <v>22</v>
      </c>
      <c r="K16" s="125">
        <v>266</v>
      </c>
      <c r="L16" s="126" t="s">
        <v>45</v>
      </c>
      <c r="M16" s="127">
        <v>3</v>
      </c>
      <c r="N16" s="128"/>
      <c r="O16" s="127" t="e">
        <f t="shared" si="6"/>
        <v>#N/A</v>
      </c>
      <c r="P16" s="127" t="e">
        <f t="shared" si="7"/>
        <v>#N/A</v>
      </c>
      <c r="Q16" s="35"/>
      <c r="R16" s="89" t="s">
        <v>20</v>
      </c>
      <c r="S16" s="90" t="s">
        <v>20</v>
      </c>
      <c r="T16" s="85" t="s">
        <v>20</v>
      </c>
      <c r="U16" s="29" t="s">
        <v>20</v>
      </c>
      <c r="V16" s="32" t="s">
        <v>20</v>
      </c>
      <c r="W16" s="32" t="e">
        <f t="shared" si="8"/>
        <v>#N/A</v>
      </c>
      <c r="X16" s="32" t="e">
        <f t="shared" si="9"/>
        <v>#N/A</v>
      </c>
      <c r="Y16" s="86"/>
    </row>
    <row r="17" spans="1:26" ht="17.649999999999999" customHeight="1" x14ac:dyDescent="0.25">
      <c r="A17" s="139"/>
      <c r="B17" s="31" t="s">
        <v>22</v>
      </c>
      <c r="C17" s="27">
        <v>129</v>
      </c>
      <c r="D17" s="28" t="s">
        <v>36</v>
      </c>
      <c r="E17" s="29">
        <v>3</v>
      </c>
      <c r="F17" s="32"/>
      <c r="G17" s="29" t="e">
        <f t="shared" si="4"/>
        <v>#N/A</v>
      </c>
      <c r="H17" s="29" t="e">
        <f t="shared" si="5"/>
        <v>#N/A</v>
      </c>
      <c r="I17" s="34"/>
      <c r="J17" s="124" t="s">
        <v>31</v>
      </c>
      <c r="K17" s="125">
        <v>374</v>
      </c>
      <c r="L17" s="126" t="s">
        <v>46</v>
      </c>
      <c r="M17" s="127">
        <v>4</v>
      </c>
      <c r="N17" s="128"/>
      <c r="O17" s="127" t="e">
        <f t="shared" si="6"/>
        <v>#N/A</v>
      </c>
      <c r="P17" s="127" t="e">
        <f t="shared" si="7"/>
        <v>#N/A</v>
      </c>
      <c r="Q17" s="35"/>
      <c r="R17" s="89" t="s">
        <v>20</v>
      </c>
      <c r="S17" s="90" t="s">
        <v>20</v>
      </c>
      <c r="T17" s="85" t="s">
        <v>20</v>
      </c>
      <c r="U17" s="29" t="s">
        <v>20</v>
      </c>
      <c r="V17" s="29" t="s">
        <v>20</v>
      </c>
      <c r="W17" s="32" t="e">
        <f t="shared" si="8"/>
        <v>#N/A</v>
      </c>
      <c r="X17" s="32" t="e">
        <f t="shared" si="9"/>
        <v>#N/A</v>
      </c>
      <c r="Y17" s="86"/>
      <c r="Z17" s="24"/>
    </row>
    <row r="18" spans="1:26" ht="17.649999999999999" customHeight="1" x14ac:dyDescent="0.25">
      <c r="A18" s="139"/>
      <c r="B18" s="31" t="s">
        <v>124</v>
      </c>
      <c r="C18" s="27"/>
      <c r="D18" s="28" t="s">
        <v>125</v>
      </c>
      <c r="E18" s="29">
        <v>2</v>
      </c>
      <c r="F18" s="32"/>
      <c r="G18" s="29" t="e">
        <f t="shared" si="4"/>
        <v>#N/A</v>
      </c>
      <c r="H18" s="29" t="e">
        <f t="shared" si="5"/>
        <v>#N/A</v>
      </c>
      <c r="I18" s="32" t="s">
        <v>127</v>
      </c>
      <c r="J18" s="31" t="s">
        <v>25</v>
      </c>
      <c r="K18" s="27">
        <v>222</v>
      </c>
      <c r="L18" s="48" t="s">
        <v>40</v>
      </c>
      <c r="M18" s="29">
        <v>4</v>
      </c>
      <c r="N18" s="32"/>
      <c r="O18" s="29" t="e">
        <f t="shared" si="6"/>
        <v>#N/A</v>
      </c>
      <c r="P18" s="29" t="e">
        <f t="shared" si="7"/>
        <v>#N/A</v>
      </c>
      <c r="Q18" s="34"/>
      <c r="R18" s="89"/>
      <c r="S18" s="90"/>
      <c r="T18" s="85"/>
      <c r="U18" s="29"/>
      <c r="V18" s="29"/>
      <c r="W18" s="32" t="e">
        <f t="shared" si="8"/>
        <v>#N/A</v>
      </c>
      <c r="X18" s="32" t="e">
        <f t="shared" si="9"/>
        <v>#N/A</v>
      </c>
      <c r="Y18" s="86"/>
      <c r="Z18" s="24"/>
    </row>
    <row r="19" spans="1:26" ht="17.649999999999999" customHeight="1" thickBot="1" x14ac:dyDescent="0.3">
      <c r="A19" s="140"/>
      <c r="B19" s="49"/>
      <c r="C19" s="50"/>
      <c r="D19" s="51"/>
      <c r="E19" s="52">
        <f>SUM(E14:E18)</f>
        <v>17</v>
      </c>
      <c r="F19" s="32"/>
      <c r="G19" s="93"/>
      <c r="H19" s="93">
        <f>SUM(SUMIF(G14:G18,"&lt;=4",H14:H18))</f>
        <v>0</v>
      </c>
      <c r="I19" s="53"/>
      <c r="J19" s="54"/>
      <c r="K19" s="54"/>
      <c r="L19" s="55"/>
      <c r="M19" s="56">
        <f>SUM(M14:M18)</f>
        <v>17</v>
      </c>
      <c r="N19" s="57"/>
      <c r="O19" s="57"/>
      <c r="P19" s="46">
        <f>SUM(SUMIF(O14:O18,"&lt;=4",P14:P18))</f>
        <v>0</v>
      </c>
      <c r="Q19" s="47"/>
      <c r="R19" s="89" t="s">
        <v>20</v>
      </c>
      <c r="S19" s="90" t="s">
        <v>20</v>
      </c>
      <c r="T19" s="85" t="s">
        <v>20</v>
      </c>
      <c r="U19" s="29" t="s">
        <v>20</v>
      </c>
      <c r="V19" s="29" t="s">
        <v>20</v>
      </c>
      <c r="W19" s="32" t="e">
        <f t="shared" si="8"/>
        <v>#N/A</v>
      </c>
      <c r="X19" s="32" t="e">
        <f t="shared" si="9"/>
        <v>#N/A</v>
      </c>
      <c r="Y19" s="86"/>
      <c r="Z19" s="24"/>
    </row>
    <row r="20" spans="1:26" ht="17.649999999999999" customHeight="1" x14ac:dyDescent="0.25">
      <c r="A20" s="138" t="s">
        <v>13</v>
      </c>
      <c r="B20" s="114" t="s">
        <v>25</v>
      </c>
      <c r="C20" s="115">
        <v>413</v>
      </c>
      <c r="D20" s="116" t="s">
        <v>48</v>
      </c>
      <c r="E20" s="117">
        <v>3</v>
      </c>
      <c r="F20" s="118"/>
      <c r="G20" s="118" t="e">
        <f>VLOOKUP(F20,$G$51:$H$65,2,FALSE)</f>
        <v>#N/A</v>
      </c>
      <c r="H20" s="118" t="e">
        <f>G20*E20</f>
        <v>#N/A</v>
      </c>
      <c r="I20" s="117"/>
      <c r="J20" s="58" t="s">
        <v>31</v>
      </c>
      <c r="K20" s="59">
        <v>341</v>
      </c>
      <c r="L20" s="60" t="s">
        <v>54</v>
      </c>
      <c r="M20" s="61">
        <v>3</v>
      </c>
      <c r="N20" s="62"/>
      <c r="O20" s="62" t="e">
        <f>VLOOKUP(N20,$G$51:$H$65,2,FALSE)</f>
        <v>#N/A</v>
      </c>
      <c r="P20" s="19" t="e">
        <f>O20*M20</f>
        <v>#N/A</v>
      </c>
      <c r="Q20" s="63"/>
      <c r="R20" s="89" t="s">
        <v>20</v>
      </c>
      <c r="S20" s="90" t="s">
        <v>20</v>
      </c>
      <c r="T20" s="85" t="s">
        <v>20</v>
      </c>
      <c r="U20" s="29" t="s">
        <v>20</v>
      </c>
      <c r="V20" s="29" t="s">
        <v>20</v>
      </c>
      <c r="W20" s="32" t="e">
        <f t="shared" si="8"/>
        <v>#N/A</v>
      </c>
      <c r="X20" s="32" t="e">
        <f t="shared" si="9"/>
        <v>#N/A</v>
      </c>
      <c r="Y20" s="86"/>
      <c r="Z20" s="24"/>
    </row>
    <row r="21" spans="1:26" ht="17.649999999999999" customHeight="1" x14ac:dyDescent="0.25">
      <c r="A21" s="139"/>
      <c r="B21" s="31" t="s">
        <v>31</v>
      </c>
      <c r="C21" s="27">
        <v>343</v>
      </c>
      <c r="D21" s="28" t="s">
        <v>49</v>
      </c>
      <c r="E21" s="29">
        <v>4</v>
      </c>
      <c r="F21" s="29"/>
      <c r="G21" s="29" t="e">
        <f t="shared" ref="G21:G25" si="10">VLOOKUP(F21,$G$51:$H$65,2,FALSE)</f>
        <v>#N/A</v>
      </c>
      <c r="H21" s="29" t="e">
        <f t="shared" ref="H21:H25" si="11">G21*E21</f>
        <v>#N/A</v>
      </c>
      <c r="I21" s="64"/>
      <c r="J21" s="31" t="s">
        <v>31</v>
      </c>
      <c r="K21" s="27">
        <v>401</v>
      </c>
      <c r="L21" s="28" t="s">
        <v>55</v>
      </c>
      <c r="M21" s="29">
        <v>1</v>
      </c>
      <c r="N21" s="29"/>
      <c r="O21" s="62" t="e">
        <f t="shared" ref="O21:O24" si="12">VLOOKUP(N21,$G$51:$H$65,2,FALSE)</f>
        <v>#N/A</v>
      </c>
      <c r="P21" s="29" t="e">
        <f t="shared" ref="P21:P24" si="13">O21*M21</f>
        <v>#N/A</v>
      </c>
      <c r="Q21" s="40"/>
      <c r="R21" s="89" t="s">
        <v>20</v>
      </c>
      <c r="S21" s="90" t="s">
        <v>20</v>
      </c>
      <c r="T21" s="85" t="s">
        <v>20</v>
      </c>
      <c r="U21" s="29" t="s">
        <v>20</v>
      </c>
      <c r="V21" s="29" t="s">
        <v>20</v>
      </c>
      <c r="W21" s="32" t="e">
        <f t="shared" si="8"/>
        <v>#N/A</v>
      </c>
      <c r="X21" s="32" t="e">
        <f t="shared" si="9"/>
        <v>#N/A</v>
      </c>
      <c r="Y21" s="86"/>
      <c r="Z21" s="24"/>
    </row>
    <row r="22" spans="1:26" ht="17.649999999999999" customHeight="1" x14ac:dyDescent="0.25">
      <c r="A22" s="139"/>
      <c r="B22" s="31" t="s">
        <v>25</v>
      </c>
      <c r="C22" s="27">
        <v>459</v>
      </c>
      <c r="D22" s="28" t="s">
        <v>50</v>
      </c>
      <c r="E22" s="29">
        <v>3</v>
      </c>
      <c r="F22" s="29"/>
      <c r="G22" s="29" t="e">
        <f t="shared" si="10"/>
        <v>#N/A</v>
      </c>
      <c r="H22" s="29" t="e">
        <f t="shared" si="11"/>
        <v>#N/A</v>
      </c>
      <c r="I22" s="64"/>
      <c r="J22" s="124" t="s">
        <v>31</v>
      </c>
      <c r="K22" s="125">
        <v>376</v>
      </c>
      <c r="L22" s="129" t="s">
        <v>56</v>
      </c>
      <c r="M22" s="127">
        <v>4</v>
      </c>
      <c r="N22" s="127"/>
      <c r="O22" s="130" t="e">
        <f t="shared" si="12"/>
        <v>#N/A</v>
      </c>
      <c r="P22" s="127" t="e">
        <f t="shared" si="13"/>
        <v>#N/A</v>
      </c>
      <c r="Q22" s="40"/>
      <c r="R22" s="89" t="s">
        <v>20</v>
      </c>
      <c r="S22" s="90" t="s">
        <v>20</v>
      </c>
      <c r="T22" s="85" t="s">
        <v>20</v>
      </c>
      <c r="U22" s="29" t="s">
        <v>20</v>
      </c>
      <c r="V22" s="29" t="s">
        <v>20</v>
      </c>
      <c r="W22" s="32" t="e">
        <f t="shared" si="8"/>
        <v>#N/A</v>
      </c>
      <c r="X22" s="32" t="e">
        <f t="shared" si="9"/>
        <v>#N/A</v>
      </c>
      <c r="Y22" s="86"/>
      <c r="Z22" s="24"/>
    </row>
    <row r="23" spans="1:26" ht="17.649999999999999" customHeight="1" x14ac:dyDescent="0.25">
      <c r="A23" s="139"/>
      <c r="B23" s="31" t="s">
        <v>51</v>
      </c>
      <c r="C23" s="27">
        <v>402</v>
      </c>
      <c r="D23" s="28" t="s">
        <v>52</v>
      </c>
      <c r="E23" s="29">
        <v>1</v>
      </c>
      <c r="F23" s="29"/>
      <c r="G23" s="29" t="e">
        <f t="shared" si="10"/>
        <v>#N/A</v>
      </c>
      <c r="H23" s="29" t="e">
        <f t="shared" si="11"/>
        <v>#N/A</v>
      </c>
      <c r="I23" s="34"/>
      <c r="J23" s="31" t="s">
        <v>25</v>
      </c>
      <c r="K23" s="27">
        <v>474</v>
      </c>
      <c r="L23" s="28" t="s">
        <v>57</v>
      </c>
      <c r="M23" s="29">
        <v>3</v>
      </c>
      <c r="N23" s="29"/>
      <c r="O23" s="62" t="e">
        <f t="shared" si="12"/>
        <v>#N/A</v>
      </c>
      <c r="P23" s="29" t="e">
        <f t="shared" si="13"/>
        <v>#N/A</v>
      </c>
      <c r="Q23" s="40"/>
      <c r="R23" s="89" t="s">
        <v>20</v>
      </c>
      <c r="S23" s="90" t="s">
        <v>20</v>
      </c>
      <c r="T23" s="85" t="s">
        <v>20</v>
      </c>
      <c r="U23" s="29" t="s">
        <v>20</v>
      </c>
      <c r="V23" s="29" t="s">
        <v>20</v>
      </c>
      <c r="W23" s="32" t="e">
        <f t="shared" si="8"/>
        <v>#N/A</v>
      </c>
      <c r="X23" s="32" t="e">
        <f t="shared" si="9"/>
        <v>#N/A</v>
      </c>
      <c r="Y23" s="86"/>
      <c r="Z23" s="24"/>
    </row>
    <row r="24" spans="1:26" ht="17.649999999999999" customHeight="1" x14ac:dyDescent="0.25">
      <c r="A24" s="139"/>
      <c r="B24" s="31" t="s">
        <v>31</v>
      </c>
      <c r="C24" s="27">
        <v>474</v>
      </c>
      <c r="D24" s="28" t="s">
        <v>53</v>
      </c>
      <c r="E24" s="29">
        <v>3</v>
      </c>
      <c r="F24" s="29"/>
      <c r="G24" s="29" t="e">
        <f t="shared" si="10"/>
        <v>#N/A</v>
      </c>
      <c r="H24" s="29" t="e">
        <f t="shared" si="11"/>
        <v>#N/A</v>
      </c>
      <c r="I24" s="34"/>
      <c r="J24" s="31" t="s">
        <v>42</v>
      </c>
      <c r="K24" s="27"/>
      <c r="L24" s="28"/>
      <c r="M24" s="65">
        <v>3</v>
      </c>
      <c r="N24" s="29"/>
      <c r="O24" s="62" t="e">
        <f t="shared" si="12"/>
        <v>#N/A</v>
      </c>
      <c r="P24" s="29" t="e">
        <f t="shared" si="13"/>
        <v>#N/A</v>
      </c>
      <c r="Q24" s="98" t="s">
        <v>68</v>
      </c>
      <c r="R24" s="89"/>
      <c r="S24" s="90"/>
      <c r="T24" s="85"/>
      <c r="U24" s="29"/>
      <c r="V24" s="32"/>
      <c r="W24" s="32" t="e">
        <f t="shared" si="8"/>
        <v>#N/A</v>
      </c>
      <c r="X24" s="32" t="e">
        <f t="shared" si="9"/>
        <v>#N/A</v>
      </c>
      <c r="Y24" s="87"/>
      <c r="Z24" s="24"/>
    </row>
    <row r="25" spans="1:26" ht="17.649999999999999" customHeight="1" thickBot="1" x14ac:dyDescent="0.3">
      <c r="A25" s="140"/>
      <c r="B25" s="31" t="s">
        <v>42</v>
      </c>
      <c r="C25" s="27"/>
      <c r="D25" s="28"/>
      <c r="E25" s="29">
        <v>3</v>
      </c>
      <c r="F25" s="29"/>
      <c r="G25" s="29" t="e">
        <f t="shared" si="10"/>
        <v>#N/A</v>
      </c>
      <c r="H25" s="29" t="e">
        <f t="shared" si="11"/>
        <v>#N/A</v>
      </c>
      <c r="I25" s="107" t="s">
        <v>68</v>
      </c>
      <c r="J25" s="39"/>
      <c r="K25" s="39"/>
      <c r="L25" s="39"/>
      <c r="M25" s="39"/>
      <c r="N25" s="39"/>
      <c r="O25" s="39"/>
      <c r="P25" s="39"/>
      <c r="Q25" s="40"/>
      <c r="R25" s="89" t="s">
        <v>20</v>
      </c>
      <c r="S25" s="90" t="s">
        <v>20</v>
      </c>
      <c r="T25" s="85" t="s">
        <v>20</v>
      </c>
      <c r="U25" s="29" t="s">
        <v>20</v>
      </c>
      <c r="V25" s="32" t="s">
        <v>20</v>
      </c>
      <c r="W25" s="32" t="e">
        <f t="shared" si="8"/>
        <v>#N/A</v>
      </c>
      <c r="X25" s="32" t="e">
        <f t="shared" si="9"/>
        <v>#N/A</v>
      </c>
      <c r="Y25" s="87"/>
    </row>
    <row r="26" spans="1:26" ht="17.649999999999999" customHeight="1" thickBot="1" x14ac:dyDescent="0.3">
      <c r="A26" s="138" t="s">
        <v>14</v>
      </c>
      <c r="B26" s="66"/>
      <c r="C26" s="67"/>
      <c r="D26" s="68"/>
      <c r="E26" s="41">
        <f>SUM(E20:E25)</f>
        <v>17</v>
      </c>
      <c r="F26" s="45"/>
      <c r="G26" s="42"/>
      <c r="H26" s="42">
        <f>SUM(SUMIF(G20:G25,"&lt;=4",H20:H25))</f>
        <v>0</v>
      </c>
      <c r="I26" s="53"/>
      <c r="J26" s="69"/>
      <c r="K26" s="54"/>
      <c r="L26" s="70"/>
      <c r="M26" s="45">
        <f>SUM(M20:M25)</f>
        <v>14</v>
      </c>
      <c r="N26" s="46"/>
      <c r="O26" s="57"/>
      <c r="P26" s="46">
        <f>SUM(SUMIF(O20:O25,"&lt;=4",P20:P25))</f>
        <v>0</v>
      </c>
      <c r="Q26" s="71"/>
      <c r="R26" s="89" t="s">
        <v>20</v>
      </c>
      <c r="S26" s="48" t="s">
        <v>20</v>
      </c>
      <c r="T26" s="85" t="s">
        <v>20</v>
      </c>
      <c r="U26" s="29" t="s">
        <v>20</v>
      </c>
      <c r="V26" s="32" t="s">
        <v>20</v>
      </c>
      <c r="W26" s="32" t="e">
        <f t="shared" si="8"/>
        <v>#N/A</v>
      </c>
      <c r="X26" s="32" t="e">
        <f t="shared" si="9"/>
        <v>#N/A</v>
      </c>
      <c r="Y26" s="86"/>
      <c r="Z26" s="24"/>
    </row>
    <row r="27" spans="1:26" ht="17.649999999999999" customHeight="1" x14ac:dyDescent="0.25">
      <c r="A27" s="139"/>
      <c r="B27" s="16" t="s">
        <v>31</v>
      </c>
      <c r="C27" s="17">
        <v>403</v>
      </c>
      <c r="D27" s="60" t="s">
        <v>58</v>
      </c>
      <c r="E27" s="19">
        <v>2</v>
      </c>
      <c r="F27" s="38"/>
      <c r="G27" s="38" t="e">
        <f>VLOOKUP(F27,$G$51:$H$65,2,FALSE)</f>
        <v>#N/A</v>
      </c>
      <c r="H27" s="38" t="e">
        <f>G27*E27</f>
        <v>#N/A</v>
      </c>
      <c r="I27" s="23"/>
      <c r="J27" s="16" t="s">
        <v>31</v>
      </c>
      <c r="K27" s="17">
        <v>405</v>
      </c>
      <c r="L27" s="60" t="s">
        <v>63</v>
      </c>
      <c r="M27" s="19">
        <v>3</v>
      </c>
      <c r="N27" s="62"/>
      <c r="O27" s="62" t="e">
        <f>VLOOKUP(N27,$G$51:$H$65,2,FALSE)</f>
        <v>#N/A</v>
      </c>
      <c r="P27" s="95" t="e">
        <f>O27*M27</f>
        <v>#N/A</v>
      </c>
      <c r="Q27" s="99"/>
      <c r="R27" s="89" t="s">
        <v>20</v>
      </c>
      <c r="S27" s="90" t="s">
        <v>20</v>
      </c>
      <c r="T27" s="85" t="s">
        <v>20</v>
      </c>
      <c r="U27" s="29" t="s">
        <v>20</v>
      </c>
      <c r="V27" s="29" t="s">
        <v>20</v>
      </c>
      <c r="W27" s="32" t="e">
        <f t="shared" si="8"/>
        <v>#N/A</v>
      </c>
      <c r="X27" s="32" t="e">
        <f t="shared" si="9"/>
        <v>#N/A</v>
      </c>
      <c r="Y27" s="88"/>
      <c r="Z27" s="24"/>
    </row>
    <row r="28" spans="1:26" ht="17.649999999999999" customHeight="1" thickBot="1" x14ac:dyDescent="0.3">
      <c r="A28" s="139"/>
      <c r="B28" s="31" t="s">
        <v>31</v>
      </c>
      <c r="C28" s="27">
        <v>475</v>
      </c>
      <c r="D28" s="28" t="s">
        <v>59</v>
      </c>
      <c r="E28" s="29">
        <v>4</v>
      </c>
      <c r="F28" s="32"/>
      <c r="G28" s="38" t="e">
        <f t="shared" ref="G28:G31" si="14">VLOOKUP(F28,$G$51:$H$65,2,FALSE)</f>
        <v>#N/A</v>
      </c>
      <c r="H28" s="38" t="e">
        <f t="shared" ref="H28:H31" si="15">G28*E28</f>
        <v>#N/A</v>
      </c>
      <c r="I28" s="34"/>
      <c r="J28" s="26" t="s">
        <v>64</v>
      </c>
      <c r="K28" s="27" t="s">
        <v>20</v>
      </c>
      <c r="L28" s="28" t="s">
        <v>65</v>
      </c>
      <c r="M28" s="29">
        <v>3</v>
      </c>
      <c r="N28" s="29"/>
      <c r="O28" s="62" t="e">
        <f t="shared" ref="O28:O31" si="16">VLOOKUP(N28,$G$51:$H$65,2,FALSE)</f>
        <v>#N/A</v>
      </c>
      <c r="P28" s="29" t="e">
        <f t="shared" ref="P28:P31" si="17">O28*M28</f>
        <v>#N/A</v>
      </c>
      <c r="Q28" s="40"/>
      <c r="R28" s="72"/>
      <c r="S28" s="54"/>
      <c r="T28" s="55"/>
      <c r="U28" s="42">
        <f>SUM(U9:U27)</f>
        <v>0</v>
      </c>
      <c r="V28" s="92"/>
      <c r="W28" s="112"/>
      <c r="X28" s="113">
        <f>SUM(SUMIF(W14:W27,"&lt;=4",X14:X27))</f>
        <v>0</v>
      </c>
      <c r="Y28" s="108"/>
      <c r="Z28" s="24"/>
    </row>
    <row r="29" spans="1:26" ht="17.649999999999999" customHeight="1" thickBot="1" x14ac:dyDescent="0.3">
      <c r="A29" s="139"/>
      <c r="B29" s="31" t="s">
        <v>60</v>
      </c>
      <c r="C29" s="27" t="s">
        <v>20</v>
      </c>
      <c r="D29" s="28" t="s">
        <v>61</v>
      </c>
      <c r="E29" s="29">
        <v>4</v>
      </c>
      <c r="F29" s="32"/>
      <c r="G29" s="38" t="e">
        <f t="shared" si="14"/>
        <v>#N/A</v>
      </c>
      <c r="H29" s="38" t="e">
        <f t="shared" si="15"/>
        <v>#N/A</v>
      </c>
      <c r="I29" s="32" t="s">
        <v>29</v>
      </c>
      <c r="J29" s="26" t="s">
        <v>64</v>
      </c>
      <c r="K29" s="27" t="s">
        <v>20</v>
      </c>
      <c r="L29" s="28" t="s">
        <v>20</v>
      </c>
      <c r="M29" s="29">
        <v>3</v>
      </c>
      <c r="N29" s="29"/>
      <c r="O29" s="62" t="e">
        <f t="shared" si="16"/>
        <v>#N/A</v>
      </c>
      <c r="P29" s="29" t="e">
        <f t="shared" si="17"/>
        <v>#N/A</v>
      </c>
      <c r="Q29" s="40"/>
      <c r="R29" s="146" t="s">
        <v>15</v>
      </c>
      <c r="S29" s="147"/>
      <c r="T29" s="148"/>
      <c r="U29" s="132">
        <v>128</v>
      </c>
      <c r="V29" s="133"/>
      <c r="W29" s="133"/>
      <c r="X29" s="133"/>
      <c r="Y29" s="134"/>
    </row>
    <row r="30" spans="1:26" ht="17.649999999999999" customHeight="1" thickBot="1" x14ac:dyDescent="0.3">
      <c r="A30" s="139"/>
      <c r="B30" s="31" t="s">
        <v>42</v>
      </c>
      <c r="C30" s="27" t="s">
        <v>20</v>
      </c>
      <c r="D30" s="28" t="s">
        <v>20</v>
      </c>
      <c r="E30" s="29">
        <v>3</v>
      </c>
      <c r="F30" s="32"/>
      <c r="G30" s="38" t="e">
        <f t="shared" si="14"/>
        <v>#N/A</v>
      </c>
      <c r="H30" s="38" t="e">
        <f t="shared" si="15"/>
        <v>#N/A</v>
      </c>
      <c r="I30" s="32" t="s">
        <v>68</v>
      </c>
      <c r="J30" s="26" t="s">
        <v>62</v>
      </c>
      <c r="K30" s="27" t="s">
        <v>20</v>
      </c>
      <c r="L30" s="28" t="s">
        <v>20</v>
      </c>
      <c r="M30" s="29">
        <v>3</v>
      </c>
      <c r="N30" s="29"/>
      <c r="O30" s="62" t="e">
        <f t="shared" si="16"/>
        <v>#N/A</v>
      </c>
      <c r="P30" s="29" t="e">
        <f t="shared" si="17"/>
        <v>#N/A</v>
      </c>
      <c r="Q30" s="40"/>
      <c r="R30" s="146" t="s">
        <v>16</v>
      </c>
      <c r="S30" s="147"/>
      <c r="T30" s="148"/>
      <c r="U30" s="135">
        <f>SUM(SUMIF(F8:F12,"&lt;=F",E8:E12),SUMIF(N8:N12,"&lt;=F",M8:M12),SUMIF(F14:F18,"&lt;=F",E14:E18),SUMIF(N14:N18,"&lt;=F",M14:M18),SUMIF(F20:F25,"&lt;=F",E20:E25),SUMIF(N20:N24,"&lt;=F",M20:M24),SUMIF(F27:F31,"&lt;=F",E27:E31),SUMIF(N27:N31,"&lt;=F",M27:M31),SUMIF(V14:V27,"&lt;=F",U14:U27))</f>
        <v>0</v>
      </c>
      <c r="V30" s="136"/>
      <c r="W30" s="136"/>
      <c r="X30" s="136"/>
      <c r="Y30" s="137"/>
      <c r="Z30" s="24"/>
    </row>
    <row r="31" spans="1:26" ht="17.649999999999999" customHeight="1" x14ac:dyDescent="0.25">
      <c r="A31" s="139"/>
      <c r="B31" s="31" t="s">
        <v>62</v>
      </c>
      <c r="C31" s="27" t="s">
        <v>20</v>
      </c>
      <c r="D31" s="28" t="s">
        <v>20</v>
      </c>
      <c r="E31" s="29">
        <v>3</v>
      </c>
      <c r="F31" s="32"/>
      <c r="G31" s="38" t="e">
        <f t="shared" si="14"/>
        <v>#N/A</v>
      </c>
      <c r="H31" s="38" t="e">
        <f t="shared" si="15"/>
        <v>#N/A</v>
      </c>
      <c r="I31" s="35"/>
      <c r="J31" s="26" t="s">
        <v>42</v>
      </c>
      <c r="K31" s="27" t="s">
        <v>20</v>
      </c>
      <c r="L31" s="28" t="s">
        <v>20</v>
      </c>
      <c r="M31" s="29">
        <v>3</v>
      </c>
      <c r="N31" s="29"/>
      <c r="O31" s="62" t="e">
        <f t="shared" si="16"/>
        <v>#N/A</v>
      </c>
      <c r="P31" s="29" t="e">
        <f t="shared" si="17"/>
        <v>#N/A</v>
      </c>
      <c r="Q31" s="97" t="s">
        <v>68</v>
      </c>
      <c r="R31" s="149" t="s">
        <v>17</v>
      </c>
      <c r="S31" s="150"/>
      <c r="T31" s="151"/>
      <c r="U31" s="155" t="str">
        <f>IFERROR(Z31/U30,"")</f>
        <v/>
      </c>
      <c r="V31" s="156"/>
      <c r="W31" s="156"/>
      <c r="X31" s="156"/>
      <c r="Y31" s="157"/>
      <c r="Z31">
        <f>SUM($H$13,$H$19,$H$26,$H$32,$P$13,$P$19,$P$26,$P$32,X28)</f>
        <v>0</v>
      </c>
    </row>
    <row r="32" spans="1:26" ht="17.649999999999999" customHeight="1" thickBot="1" x14ac:dyDescent="0.3">
      <c r="A32" s="140"/>
      <c r="B32" s="49"/>
      <c r="C32" s="50"/>
      <c r="D32" s="73"/>
      <c r="E32" s="45">
        <f>SUM(E27:E31)</f>
        <v>16</v>
      </c>
      <c r="F32" s="74"/>
      <c r="G32" s="74"/>
      <c r="H32" s="42">
        <f>SUM(SUMIF(G27:G31,"&lt;=4",H27:H31))</f>
        <v>0</v>
      </c>
      <c r="I32" s="75"/>
      <c r="J32" s="54"/>
      <c r="K32" s="54"/>
      <c r="L32" s="55"/>
      <c r="M32" s="109">
        <f>SUM(M27:M31)</f>
        <v>15</v>
      </c>
      <c r="N32" s="76"/>
      <c r="O32" s="57"/>
      <c r="P32" s="57">
        <f>SUM(SUMIF(O27:O31,"&lt;=4",P27:P31))</f>
        <v>0</v>
      </c>
      <c r="Q32" s="77"/>
      <c r="R32" s="152"/>
      <c r="S32" s="153"/>
      <c r="T32" s="154"/>
      <c r="U32" s="158"/>
      <c r="V32" s="159"/>
      <c r="W32" s="159"/>
      <c r="X32" s="159"/>
      <c r="Y32" s="160"/>
      <c r="Z32" s="24"/>
    </row>
    <row r="33" spans="1:26" ht="14.2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78"/>
      <c r="N33" s="79"/>
      <c r="O33" s="96"/>
      <c r="P33" s="96"/>
      <c r="Q33" s="1"/>
      <c r="R33" s="1"/>
      <c r="S33" s="1"/>
      <c r="T33" s="1"/>
      <c r="U33" s="1"/>
      <c r="V33" s="1"/>
      <c r="W33" s="1"/>
      <c r="X33" s="1"/>
      <c r="Y33" s="84"/>
      <c r="Z33" s="83"/>
    </row>
    <row r="34" spans="1:26" ht="14.2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80"/>
      <c r="O34" s="80"/>
      <c r="P34" s="80"/>
      <c r="Q34" s="1"/>
      <c r="R34" s="1"/>
      <c r="S34" s="1"/>
      <c r="T34" s="1"/>
      <c r="U34" s="1"/>
      <c r="V34" s="1"/>
      <c r="W34" s="1"/>
      <c r="X34" s="1"/>
    </row>
    <row r="35" spans="1:26" ht="14.2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80"/>
      <c r="O35" s="80"/>
      <c r="P35" s="80"/>
      <c r="Q35" s="1"/>
      <c r="R35" s="1"/>
      <c r="S35" s="1"/>
      <c r="T35" s="1"/>
      <c r="U35" s="1"/>
      <c r="V35" s="1"/>
      <c r="W35" s="1"/>
      <c r="X35" s="1"/>
    </row>
    <row r="36" spans="1:26" ht="14.2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6" ht="14.2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6" ht="14.2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6" ht="14.2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6" ht="14.2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6" ht="14.2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6" ht="14.2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6" ht="14.2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x14ac:dyDescent="0.25">
      <c r="A51" s="81"/>
      <c r="G51" t="s">
        <v>69</v>
      </c>
      <c r="H51">
        <v>4</v>
      </c>
    </row>
    <row r="52" spans="1:24" x14ac:dyDescent="0.25">
      <c r="G52" t="s">
        <v>70</v>
      </c>
      <c r="H52">
        <v>3</v>
      </c>
    </row>
    <row r="53" spans="1:24" x14ac:dyDescent="0.25">
      <c r="G53" t="s">
        <v>29</v>
      </c>
      <c r="H53">
        <v>2</v>
      </c>
    </row>
    <row r="54" spans="1:24" x14ac:dyDescent="0.25">
      <c r="G54" t="s">
        <v>71</v>
      </c>
      <c r="H54">
        <v>1</v>
      </c>
    </row>
    <row r="55" spans="1:24" x14ac:dyDescent="0.25">
      <c r="G55" t="s">
        <v>72</v>
      </c>
      <c r="H55">
        <v>0</v>
      </c>
    </row>
    <row r="56" spans="1:24" x14ac:dyDescent="0.25">
      <c r="G56" t="s">
        <v>112</v>
      </c>
      <c r="H56">
        <v>4</v>
      </c>
    </row>
    <row r="57" spans="1:24" x14ac:dyDescent="0.25">
      <c r="G57" t="s">
        <v>113</v>
      </c>
      <c r="H57">
        <v>3.5</v>
      </c>
    </row>
    <row r="58" spans="1:24" x14ac:dyDescent="0.25">
      <c r="G58" t="s">
        <v>114</v>
      </c>
      <c r="H58">
        <v>3</v>
      </c>
    </row>
    <row r="59" spans="1:24" x14ac:dyDescent="0.25">
      <c r="G59" t="s">
        <v>115</v>
      </c>
      <c r="H59">
        <v>3.5</v>
      </c>
    </row>
    <row r="60" spans="1:24" x14ac:dyDescent="0.25">
      <c r="G60" t="s">
        <v>116</v>
      </c>
      <c r="H60">
        <v>3</v>
      </c>
    </row>
    <row r="61" spans="1:24" x14ac:dyDescent="0.25">
      <c r="G61" t="s">
        <v>117</v>
      </c>
      <c r="H61">
        <v>2.5</v>
      </c>
    </row>
    <row r="62" spans="1:24" x14ac:dyDescent="0.25">
      <c r="G62" t="s">
        <v>118</v>
      </c>
      <c r="H62">
        <v>3</v>
      </c>
    </row>
    <row r="63" spans="1:24" x14ac:dyDescent="0.25">
      <c r="G63" t="s">
        <v>119</v>
      </c>
      <c r="H63">
        <v>2.5</v>
      </c>
    </row>
    <row r="64" spans="1:24" x14ac:dyDescent="0.25">
      <c r="G64" t="s">
        <v>120</v>
      </c>
      <c r="H64">
        <v>2</v>
      </c>
    </row>
  </sheetData>
  <mergeCells count="25">
    <mergeCell ref="B6:I6"/>
    <mergeCell ref="J6:Q6"/>
    <mergeCell ref="B7:D7"/>
    <mergeCell ref="J7:L7"/>
    <mergeCell ref="R7:S7"/>
    <mergeCell ref="A1:Y1"/>
    <mergeCell ref="A2:Y2"/>
    <mergeCell ref="D4:E4"/>
    <mergeCell ref="I4:J4"/>
    <mergeCell ref="Q4:R4"/>
    <mergeCell ref="S4:T4"/>
    <mergeCell ref="K4:N4"/>
    <mergeCell ref="U29:Y29"/>
    <mergeCell ref="U30:Y30"/>
    <mergeCell ref="A8:A13"/>
    <mergeCell ref="R9:S9"/>
    <mergeCell ref="R11:S11"/>
    <mergeCell ref="A14:A19"/>
    <mergeCell ref="B13:D13"/>
    <mergeCell ref="A20:A25"/>
    <mergeCell ref="A26:A32"/>
    <mergeCell ref="R29:T29"/>
    <mergeCell ref="R30:T30"/>
    <mergeCell ref="R31:T32"/>
    <mergeCell ref="U31:Y32"/>
  </mergeCells>
  <pageMargins left="0.5" right="0.5" top="0.5" bottom="0.5" header="0.3" footer="0.3"/>
  <pageSetup scale="5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0</xdr:colOff>
                    <xdr:row>5</xdr:row>
                    <xdr:rowOff>209550</xdr:rowOff>
                  </from>
                  <to>
                    <xdr:col>18</xdr:col>
                    <xdr:colOff>742950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16</xdr:col>
                    <xdr:colOff>609600</xdr:colOff>
                    <xdr:row>7</xdr:row>
                    <xdr:rowOff>209550</xdr:rowOff>
                  </from>
                  <to>
                    <xdr:col>19</xdr:col>
                    <xdr:colOff>38100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19</xdr:col>
                    <xdr:colOff>19050</xdr:colOff>
                    <xdr:row>5</xdr:row>
                    <xdr:rowOff>209550</xdr:rowOff>
                  </from>
                  <to>
                    <xdr:col>19</xdr:col>
                    <xdr:colOff>1390650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19</xdr:col>
                    <xdr:colOff>0</xdr:colOff>
                    <xdr:row>8</xdr:row>
                    <xdr:rowOff>0</xdr:rowOff>
                  </from>
                  <to>
                    <xdr:col>19</xdr:col>
                    <xdr:colOff>1638300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19</xdr:col>
                    <xdr:colOff>0</xdr:colOff>
                    <xdr:row>9</xdr:row>
                    <xdr:rowOff>209550</xdr:rowOff>
                  </from>
                  <to>
                    <xdr:col>19</xdr:col>
                    <xdr:colOff>1676400</xdr:colOff>
                    <xdr:row>11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CCC06-0771-49B0-9035-CDCACF4C8617}">
  <dimension ref="A1"/>
  <sheetViews>
    <sheetView tabSelected="1" topLeftCell="A13" workbookViewId="0">
      <selection activeCell="W15" sqref="W15"/>
    </sheetView>
  </sheetViews>
  <sheetFormatPr defaultRowHeight="15" x14ac:dyDescent="0.25"/>
  <sheetData/>
  <pageMargins left="0.5" right="0.5" top="0.5" bottom="0.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D268E-7AAF-45FC-9C42-42665702A45C}">
  <dimension ref="A1:D19"/>
  <sheetViews>
    <sheetView workbookViewId="0">
      <selection activeCell="C14" sqref="C14"/>
    </sheetView>
  </sheetViews>
  <sheetFormatPr defaultRowHeight="15" x14ac:dyDescent="0.25"/>
  <cols>
    <col min="1" max="1" width="12.28515625" customWidth="1"/>
    <col min="2" max="2" width="44.42578125" customWidth="1"/>
    <col min="3" max="3" width="12" customWidth="1"/>
  </cols>
  <sheetData>
    <row r="1" spans="1:4" x14ac:dyDescent="0.25">
      <c r="A1" s="142" t="s">
        <v>73</v>
      </c>
      <c r="B1" s="142"/>
      <c r="C1" s="142"/>
      <c r="D1" s="142"/>
    </row>
    <row r="3" spans="1:4" x14ac:dyDescent="0.25">
      <c r="A3" t="s">
        <v>74</v>
      </c>
    </row>
    <row r="5" spans="1:4" x14ac:dyDescent="0.25">
      <c r="A5" t="s">
        <v>75</v>
      </c>
      <c r="B5" t="s">
        <v>76</v>
      </c>
      <c r="C5" t="s">
        <v>77</v>
      </c>
    </row>
    <row r="6" spans="1:4" x14ac:dyDescent="0.25">
      <c r="A6" t="s">
        <v>78</v>
      </c>
      <c r="B6" t="s">
        <v>79</v>
      </c>
      <c r="C6" t="s">
        <v>77</v>
      </c>
    </row>
    <row r="7" spans="1:4" x14ac:dyDescent="0.25">
      <c r="A7" t="s">
        <v>80</v>
      </c>
      <c r="B7" t="s">
        <v>81</v>
      </c>
      <c r="C7" t="s">
        <v>77</v>
      </c>
    </row>
    <row r="8" spans="1:4" x14ac:dyDescent="0.25">
      <c r="A8" t="s">
        <v>82</v>
      </c>
      <c r="B8" t="s">
        <v>83</v>
      </c>
      <c r="C8" t="s">
        <v>84</v>
      </c>
    </row>
    <row r="9" spans="1:4" x14ac:dyDescent="0.25">
      <c r="A9" t="s">
        <v>85</v>
      </c>
      <c r="B9" t="s">
        <v>86</v>
      </c>
      <c r="C9" t="s">
        <v>87</v>
      </c>
    </row>
    <row r="10" spans="1:4" x14ac:dyDescent="0.25">
      <c r="A10" t="s">
        <v>88</v>
      </c>
      <c r="B10" t="s">
        <v>89</v>
      </c>
      <c r="C10" t="s">
        <v>90</v>
      </c>
    </row>
    <row r="11" spans="1:4" x14ac:dyDescent="0.25">
      <c r="A11" t="s">
        <v>91</v>
      </c>
      <c r="B11" t="s">
        <v>92</v>
      </c>
      <c r="C11" t="s">
        <v>87</v>
      </c>
    </row>
    <row r="12" spans="1:4" x14ac:dyDescent="0.25">
      <c r="A12" t="s">
        <v>93</v>
      </c>
      <c r="B12" t="s">
        <v>94</v>
      </c>
      <c r="C12" t="s">
        <v>95</v>
      </c>
    </row>
    <row r="13" spans="1:4" x14ac:dyDescent="0.25">
      <c r="A13" t="s">
        <v>96</v>
      </c>
      <c r="B13" t="s">
        <v>97</v>
      </c>
      <c r="C13" t="s">
        <v>98</v>
      </c>
    </row>
    <row r="14" spans="1:4" x14ac:dyDescent="0.25">
      <c r="A14" t="s">
        <v>99</v>
      </c>
      <c r="B14" t="s">
        <v>100</v>
      </c>
      <c r="C14" t="s">
        <v>77</v>
      </c>
    </row>
    <row r="15" spans="1:4" x14ac:dyDescent="0.25">
      <c r="A15" t="s">
        <v>101</v>
      </c>
      <c r="B15" t="s">
        <v>102</v>
      </c>
      <c r="C15" t="s">
        <v>87</v>
      </c>
    </row>
    <row r="16" spans="1:4" x14ac:dyDescent="0.25">
      <c r="A16" t="s">
        <v>103</v>
      </c>
      <c r="B16" t="s">
        <v>104</v>
      </c>
      <c r="C16" t="s">
        <v>105</v>
      </c>
    </row>
    <row r="17" spans="1:3" x14ac:dyDescent="0.25">
      <c r="A17" t="s">
        <v>106</v>
      </c>
      <c r="B17" t="s">
        <v>107</v>
      </c>
      <c r="C17" t="s">
        <v>77</v>
      </c>
    </row>
    <row r="18" spans="1:3" x14ac:dyDescent="0.25">
      <c r="A18" t="s">
        <v>108</v>
      </c>
      <c r="B18" t="s">
        <v>109</v>
      </c>
      <c r="C18" t="s">
        <v>77</v>
      </c>
    </row>
    <row r="19" spans="1:3" x14ac:dyDescent="0.25">
      <c r="A19" t="s">
        <v>110</v>
      </c>
      <c r="B19" t="s">
        <v>111</v>
      </c>
      <c r="C19" t="s">
        <v>77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CpE</vt:lpstr>
      <vt:lpstr>Flowchart</vt:lpstr>
      <vt:lpstr>CpE Tech Electives</vt:lpstr>
      <vt:lpstr>CpE!Print_Area</vt:lpstr>
      <vt:lpstr>'CpE Tech Electives'!Print_Area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Laura D. Dallmann</cp:lastModifiedBy>
  <cp:lastPrinted>2020-11-18T00:02:27Z</cp:lastPrinted>
  <dcterms:created xsi:type="dcterms:W3CDTF">2020-05-27T14:23:16Z</dcterms:created>
  <dcterms:modified xsi:type="dcterms:W3CDTF">2020-11-18T00:02:31Z</dcterms:modified>
</cp:coreProperties>
</file>