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E\ECE\Students\03 Curriculum\"/>
    </mc:Choice>
  </mc:AlternateContent>
  <xr:revisionPtr revIDLastSave="0" documentId="13_ncr:1_{7F47CA92-3BF4-41CD-858C-317062DCEEA4}" xr6:coauthVersionLast="36" xr6:coauthVersionMax="36" xr10:uidLastSave="{00000000-0000-0000-0000-000000000000}"/>
  <bookViews>
    <workbookView xWindow="420" yWindow="1095" windowWidth="28380" windowHeight="15105" xr2:uid="{00000000-000D-0000-FFFF-FFFF00000000}"/>
  </bookViews>
  <sheets>
    <sheet name="CpE" sheetId="1" r:id="rId1"/>
    <sheet name="CpE Tech Electives" sheetId="3" r:id="rId2"/>
  </sheets>
  <definedNames>
    <definedName name="_xlnm.Print_Area" localSheetId="0">CpE!$A$1:$Q$77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G32" i="1" l="1"/>
  <c r="H32" i="1" s="1"/>
  <c r="O31" i="1"/>
  <c r="P31" i="1" s="1"/>
  <c r="M14" i="1" l="1"/>
  <c r="M20" i="1"/>
  <c r="O12" i="1" l="1"/>
  <c r="P12" i="1" s="1"/>
  <c r="G41" i="1" l="1"/>
  <c r="H41" i="1" s="1"/>
  <c r="G42" i="1"/>
  <c r="H42" i="1" s="1"/>
  <c r="G43" i="1"/>
  <c r="H43" i="1" s="1"/>
  <c r="G40" i="1"/>
  <c r="H40" i="1" s="1"/>
  <c r="H44" i="1" l="1"/>
  <c r="O28" i="1"/>
  <c r="O29" i="1"/>
  <c r="O30" i="1"/>
  <c r="O27" i="1"/>
  <c r="O22" i="1"/>
  <c r="O23" i="1"/>
  <c r="O24" i="1"/>
  <c r="O21" i="1"/>
  <c r="O16" i="1"/>
  <c r="O17" i="1"/>
  <c r="O18" i="1"/>
  <c r="O19" i="1"/>
  <c r="O15" i="1"/>
  <c r="O9" i="1"/>
  <c r="O10" i="1"/>
  <c r="O11" i="1"/>
  <c r="O8" i="1"/>
  <c r="G28" i="1"/>
  <c r="G29" i="1"/>
  <c r="G30" i="1"/>
  <c r="G27" i="1"/>
  <c r="G22" i="1"/>
  <c r="G23" i="1"/>
  <c r="G21" i="1"/>
  <c r="G16" i="1"/>
  <c r="G17" i="1"/>
  <c r="G18" i="1"/>
  <c r="G15" i="1"/>
  <c r="G9" i="1"/>
  <c r="G10" i="1"/>
  <c r="G11" i="1"/>
  <c r="G8" i="1"/>
  <c r="E46" i="1" l="1"/>
  <c r="P28" i="1" l="1"/>
  <c r="P29" i="1"/>
  <c r="P30" i="1"/>
  <c r="P27" i="1"/>
  <c r="P22" i="1"/>
  <c r="P23" i="1"/>
  <c r="P24" i="1"/>
  <c r="P16" i="1"/>
  <c r="P17" i="1"/>
  <c r="P18" i="1"/>
  <c r="P19" i="1"/>
  <c r="P9" i="1"/>
  <c r="P10" i="1"/>
  <c r="P11" i="1"/>
  <c r="H28" i="1"/>
  <c r="H29" i="1"/>
  <c r="H30" i="1"/>
  <c r="H27" i="1"/>
  <c r="H22" i="1"/>
  <c r="H23" i="1"/>
  <c r="H16" i="1"/>
  <c r="H17" i="1"/>
  <c r="H18" i="1"/>
  <c r="H9" i="1"/>
  <c r="H10" i="1"/>
  <c r="H8" i="1"/>
  <c r="P14" i="1" l="1"/>
  <c r="H20" i="1"/>
  <c r="P33" i="1"/>
  <c r="P26" i="1"/>
  <c r="H33" i="1"/>
  <c r="H14" i="1"/>
  <c r="P20" i="1"/>
  <c r="H26" i="1"/>
  <c r="H11" i="1"/>
  <c r="H21" i="1"/>
  <c r="P15" i="1"/>
  <c r="P8" i="1"/>
  <c r="H15" i="1"/>
  <c r="P21" i="1"/>
  <c r="M26" i="1"/>
  <c r="E14" i="1"/>
  <c r="Z32" i="1" l="1"/>
  <c r="E48" i="1" s="1"/>
  <c r="E20" i="1"/>
  <c r="E33" i="1"/>
  <c r="E44" i="1"/>
  <c r="E26" i="1"/>
  <c r="M33" i="1"/>
</calcChain>
</file>

<file path=xl/sharedStrings.xml><?xml version="1.0" encoding="utf-8"?>
<sst xmlns="http://schemas.openxmlformats.org/spreadsheetml/2006/main" count="179" uniqueCount="116">
  <si>
    <t>COMPUTER ENGINEERING ~ NORTH DAKOTA STATE UNIVERSITY</t>
  </si>
  <si>
    <t>Student:</t>
  </si>
  <si>
    <t>Student ID#:</t>
  </si>
  <si>
    <t>Fall</t>
  </si>
  <si>
    <t>Spring</t>
  </si>
  <si>
    <t>Course</t>
  </si>
  <si>
    <t>Crs</t>
  </si>
  <si>
    <t>Grade</t>
  </si>
  <si>
    <t>Gen Ed</t>
  </si>
  <si>
    <r>
      <t xml:space="preserve">Freshman  </t>
    </r>
    <r>
      <rPr>
        <sz val="10"/>
        <rFont val="Calibri"/>
        <family val="2"/>
        <scheme val="minor"/>
      </rPr>
      <t>(&lt;27 crs)</t>
    </r>
  </si>
  <si>
    <t>Extra Courses</t>
  </si>
  <si>
    <r>
      <t xml:space="preserve">Junior  </t>
    </r>
    <r>
      <rPr>
        <sz val="10"/>
        <rFont val="Calibri"/>
        <family val="2"/>
        <scheme val="minor"/>
      </rPr>
      <t>(60 - 89 crs)</t>
    </r>
  </si>
  <si>
    <t>Required Credits to Graduate</t>
  </si>
  <si>
    <t>Total Credits Earned</t>
  </si>
  <si>
    <t>GPA</t>
  </si>
  <si>
    <t xml:space="preserve"> </t>
  </si>
  <si>
    <t>C</t>
  </si>
  <si>
    <t>D/G</t>
  </si>
  <si>
    <t>Computer Engineering Technical Electives</t>
  </si>
  <si>
    <t>Tech Electives: any didactic 4XX-Level cours from ECE or CSCI, or any of the following:</t>
  </si>
  <si>
    <t>CSCI 336</t>
  </si>
  <si>
    <t>Theorectical Computer Science II</t>
  </si>
  <si>
    <t>3 cr</t>
  </si>
  <si>
    <t>CSCI 366</t>
  </si>
  <si>
    <t>Files for D-Base Systems</t>
  </si>
  <si>
    <t>CSCI 372</t>
  </si>
  <si>
    <t>Comparative Languages</t>
  </si>
  <si>
    <t>ECE X93</t>
  </si>
  <si>
    <t>Undergraduate Research</t>
  </si>
  <si>
    <t>Max 6 cr</t>
  </si>
  <si>
    <t>ECE 311</t>
  </si>
  <si>
    <t>Circuit Analysis w/lab</t>
  </si>
  <si>
    <t>4 cr</t>
  </si>
  <si>
    <t>ECE 321</t>
  </si>
  <si>
    <t>Electronics II w/ lab</t>
  </si>
  <si>
    <t>2 cr</t>
  </si>
  <si>
    <t>ECE 351</t>
  </si>
  <si>
    <t>Applied Electromagnetics w/ lab</t>
  </si>
  <si>
    <t>ECE 494</t>
  </si>
  <si>
    <t>Independent Study</t>
  </si>
  <si>
    <t>1-3 cr</t>
  </si>
  <si>
    <t>ECE 496</t>
  </si>
  <si>
    <t>Field Experience</t>
  </si>
  <si>
    <t>max 3 cr</t>
  </si>
  <si>
    <t>ENGR 310</t>
  </si>
  <si>
    <t>Entrepreneurship for Engineers &amp; Scientists</t>
  </si>
  <si>
    <t>PHYS 252</t>
  </si>
  <si>
    <t>University Physics II</t>
  </si>
  <si>
    <t>IME 440</t>
  </si>
  <si>
    <t>Engineering Economy</t>
  </si>
  <si>
    <t xml:space="preserve">3 cr </t>
  </si>
  <si>
    <t>IME 456</t>
  </si>
  <si>
    <t>Program &amp; Project Management</t>
  </si>
  <si>
    <t>IME 460</t>
  </si>
  <si>
    <t>Evaluation of Engineering Data</t>
  </si>
  <si>
    <t>IME 470</t>
  </si>
  <si>
    <t>Operations Research I</t>
  </si>
  <si>
    <t>A/C</t>
  </si>
  <si>
    <t>B/A</t>
  </si>
  <si>
    <t>B/B</t>
  </si>
  <si>
    <t xml:space="preserve"> Curriculum Guide ~ FALL 2021</t>
  </si>
  <si>
    <t>CHEM</t>
  </si>
  <si>
    <t>General Chemistry I</t>
  </si>
  <si>
    <t>S</t>
  </si>
  <si>
    <t>MATH</t>
  </si>
  <si>
    <t>Calculus I</t>
  </si>
  <si>
    <t>R</t>
  </si>
  <si>
    <t>ECE</t>
  </si>
  <si>
    <t>Introduction to ECE</t>
  </si>
  <si>
    <t>ENGL</t>
  </si>
  <si>
    <t>College Composition I</t>
  </si>
  <si>
    <t>Gen Ed Elective</t>
  </si>
  <si>
    <t>A/B/D/G</t>
  </si>
  <si>
    <t>Wellness</t>
  </si>
  <si>
    <t>W</t>
  </si>
  <si>
    <t xml:space="preserve">Wellness options </t>
  </si>
  <si>
    <t>CSCI</t>
  </si>
  <si>
    <t>Calculus II</t>
  </si>
  <si>
    <t>Computer Science I</t>
  </si>
  <si>
    <t>Computer Science II</t>
  </si>
  <si>
    <t>College Composition II</t>
  </si>
  <si>
    <t>Calculus III (w/ vectors)</t>
  </si>
  <si>
    <t>EE</t>
  </si>
  <si>
    <t>Circuit Analysis I w/ Lab</t>
  </si>
  <si>
    <t>Basic Linear Algebra</t>
  </si>
  <si>
    <t>See NDSU Bulletin</t>
  </si>
  <si>
    <t>Intro to Differential Equations</t>
  </si>
  <si>
    <t>Comp/Org with Lab</t>
  </si>
  <si>
    <t>Discrete Math</t>
  </si>
  <si>
    <t>PHYS</t>
  </si>
  <si>
    <t>University Physics 1</t>
  </si>
  <si>
    <t>COMM</t>
  </si>
  <si>
    <t>Fund of Public Speaking</t>
  </si>
  <si>
    <t>Electronics I with Lab</t>
  </si>
  <si>
    <t>Science Lab</t>
  </si>
  <si>
    <t>CHEM 121L or PHYS 251L</t>
  </si>
  <si>
    <t>L</t>
  </si>
  <si>
    <t>Signals &amp; Systems</t>
  </si>
  <si>
    <t>Engr Ethics/Social Resp</t>
  </si>
  <si>
    <t>Random Processes</t>
  </si>
  <si>
    <t>Digital Design I with Lab</t>
  </si>
  <si>
    <t>Digital Design II</t>
  </si>
  <si>
    <t>CpE Core</t>
  </si>
  <si>
    <t>Embedded Systems</t>
  </si>
  <si>
    <t>Design II (capstone)</t>
  </si>
  <si>
    <t>Design I (capstone)</t>
  </si>
  <si>
    <t>Upper Level English</t>
  </si>
  <si>
    <t>ENGL 320, 321, 324, or 459</t>
  </si>
  <si>
    <t>Circuit Analysis II w/ Lab</t>
  </si>
  <si>
    <t>Design III (capstone)</t>
  </si>
  <si>
    <t>ECE Elective</t>
  </si>
  <si>
    <t>Tech Elective</t>
  </si>
  <si>
    <t>This needs to be amended</t>
  </si>
  <si>
    <t>ENGR</t>
  </si>
  <si>
    <t>Senior  (90 + crs)</t>
  </si>
  <si>
    <r>
      <t xml:space="preserve">Soph  </t>
    </r>
    <r>
      <rPr>
        <sz val="10"/>
        <rFont val="Calibri"/>
        <family val="2"/>
        <scheme val="minor"/>
      </rPr>
      <t>(27-59 crs)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</si>
</sst>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8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13" xfId="0" applyBorder="1"/>
    <xf numFmtId="0" fontId="9" fillId="0" borderId="0" xfId="0" applyFont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top" wrapText="1"/>
    </xf>
    <xf numFmtId="0" fontId="6" fillId="0" borderId="3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11" fillId="0" borderId="0" xfId="0" applyFont="1"/>
    <xf numFmtId="0" fontId="0" fillId="0" borderId="0" xfId="0" applyBorder="1"/>
    <xf numFmtId="0" fontId="9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32" xfId="0" applyFont="1" applyBorder="1"/>
    <xf numFmtId="0" fontId="6" fillId="0" borderId="1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" fillId="0" borderId="4" xfId="0" applyFont="1" applyBorder="1"/>
    <xf numFmtId="0" fontId="5" fillId="0" borderId="4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33" xfId="0" applyBorder="1"/>
    <xf numFmtId="0" fontId="6" fillId="0" borderId="16" xfId="0" applyFont="1" applyBorder="1" applyAlignment="1">
      <alignment horizontal="center" vertical="center"/>
    </xf>
    <xf numFmtId="0" fontId="4" fillId="0" borderId="31" xfId="0" applyFont="1" applyBorder="1"/>
    <xf numFmtId="0" fontId="4" fillId="0" borderId="3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1" fontId="5" fillId="3" borderId="36" xfId="0" applyNumberFormat="1" applyFont="1" applyFill="1" applyBorder="1" applyAlignment="1">
      <alignment horizontal="center"/>
    </xf>
    <xf numFmtId="1" fontId="5" fillId="3" borderId="45" xfId="0" applyNumberFormat="1" applyFont="1" applyFill="1" applyBorder="1" applyAlignment="1">
      <alignment horizontal="center"/>
    </xf>
    <xf numFmtId="1" fontId="5" fillId="3" borderId="46" xfId="0" applyNumberFormat="1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0" fontId="5" fillId="3" borderId="46" xfId="0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5" fillId="0" borderId="0" xfId="0" applyFont="1"/>
    <xf numFmtId="0" fontId="16" fillId="0" borderId="0" xfId="0" applyFont="1" applyAlignment="1">
      <alignment horizontal="right" vertical="center" wrapText="1"/>
    </xf>
    <xf numFmtId="0" fontId="10" fillId="0" borderId="0" xfId="0" applyFont="1"/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1" borderId="6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1" borderId="2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1" borderId="22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8" fillId="0" borderId="20" xfId="1" applyFont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0" xfId="1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10" fillId="0" borderId="31" xfId="0" applyFont="1" applyBorder="1" applyAlignment="1">
      <alignment horizontal="center"/>
    </xf>
    <xf numFmtId="0" fontId="8" fillId="2" borderId="3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1" borderId="5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1" borderId="3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 indent="1"/>
    </xf>
    <xf numFmtId="0" fontId="7" fillId="2" borderId="29" xfId="0" applyFont="1" applyFill="1" applyBorder="1" applyAlignment="1">
      <alignment horizontal="left" vertical="center" indent="1"/>
    </xf>
    <xf numFmtId="0" fontId="8" fillId="2" borderId="30" xfId="0" applyFont="1" applyFill="1" applyBorder="1" applyAlignment="1">
      <alignment horizontal="left" vertical="center" indent="1"/>
    </xf>
    <xf numFmtId="0" fontId="7" fillId="0" borderId="10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10" fillId="0" borderId="32" xfId="0" applyFont="1" applyBorder="1" applyAlignment="1">
      <alignment horizontal="center"/>
    </xf>
    <xf numFmtId="0" fontId="7" fillId="0" borderId="36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1" borderId="20" xfId="0" applyFont="1" applyFill="1" applyBorder="1" applyAlignment="1">
      <alignment horizontal="center" vertical="center"/>
    </xf>
    <xf numFmtId="0" fontId="8" fillId="1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21" xfId="0" applyFont="1" applyBorder="1" applyAlignment="1">
      <alignment horizontal="center"/>
    </xf>
    <xf numFmtId="0" fontId="8" fillId="4" borderId="5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8" fillId="2" borderId="41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41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indent="1"/>
    </xf>
    <xf numFmtId="0" fontId="8" fillId="2" borderId="35" xfId="0" applyFont="1" applyFill="1" applyBorder="1" applyAlignment="1">
      <alignment horizontal="left" vertical="center" indent="1"/>
    </xf>
    <xf numFmtId="0" fontId="7" fillId="0" borderId="31" xfId="0" applyFont="1" applyBorder="1" applyAlignment="1">
      <alignment vertical="center"/>
    </xf>
    <xf numFmtId="0" fontId="8" fillId="2" borderId="31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0" fillId="0" borderId="0" xfId="0" applyAlignment="1"/>
    <xf numFmtId="0" fontId="10" fillId="0" borderId="1" xfId="0" applyFont="1" applyBorder="1" applyAlignment="1">
      <alignment horizontal="center" vertical="center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8" fillId="1" borderId="18" xfId="0" applyFont="1" applyFill="1" applyBorder="1" applyAlignment="1">
      <alignment horizontal="center" vertical="center"/>
    </xf>
    <xf numFmtId="0" fontId="8" fillId="1" borderId="25" xfId="0" applyFont="1" applyFill="1" applyBorder="1" applyAlignment="1">
      <alignment horizontal="center" vertical="center"/>
    </xf>
    <xf numFmtId="0" fontId="8" fillId="1" borderId="26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2" fontId="4" fillId="0" borderId="36" xfId="0" applyNumberFormat="1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2" fontId="4" fillId="0" borderId="34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47" xfId="0" applyNumberFormat="1" applyFont="1" applyBorder="1" applyAlignment="1">
      <alignment horizontal="center" vertical="center"/>
    </xf>
    <xf numFmtId="1" fontId="5" fillId="3" borderId="42" xfId="0" applyNumberFormat="1" applyFont="1" applyFill="1" applyBorder="1" applyAlignment="1">
      <alignment horizontal="center"/>
    </xf>
    <xf numFmtId="1" fontId="5" fillId="3" borderId="43" xfId="0" applyNumberFormat="1" applyFont="1" applyFill="1" applyBorder="1" applyAlignment="1">
      <alignment horizontal="center"/>
    </xf>
    <xf numFmtId="1" fontId="5" fillId="3" borderId="44" xfId="0" applyNumberFormat="1" applyFont="1" applyFill="1" applyBorder="1" applyAlignment="1">
      <alignment horizontal="center"/>
    </xf>
    <xf numFmtId="0" fontId="7" fillId="0" borderId="18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 vertical="center" textRotation="90"/>
    </xf>
    <xf numFmtId="0" fontId="7" fillId="2" borderId="17" xfId="0" applyFont="1" applyFill="1" applyBorder="1" applyAlignment="1">
      <alignment horizontal="center" vertical="center" textRotation="90"/>
    </xf>
    <xf numFmtId="0" fontId="7" fillId="2" borderId="23" xfId="0" applyFont="1" applyFill="1" applyBorder="1" applyAlignment="1">
      <alignment horizontal="center" vertical="center" textRotation="90"/>
    </xf>
    <xf numFmtId="0" fontId="16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left" vertical="center" indent="1"/>
    </xf>
    <xf numFmtId="0" fontId="10" fillId="2" borderId="8" xfId="0" applyFont="1" applyFill="1" applyBorder="1" applyAlignment="1">
      <alignment horizontal="left" vertical="center" indent="1"/>
    </xf>
    <xf numFmtId="0" fontId="10" fillId="2" borderId="9" xfId="0" applyFont="1" applyFill="1" applyBorder="1" applyAlignment="1">
      <alignment horizontal="left" vertical="center" indent="1"/>
    </xf>
    <xf numFmtId="49" fontId="7" fillId="2" borderId="8" xfId="0" applyNumberFormat="1" applyFont="1" applyFill="1" applyBorder="1" applyAlignment="1">
      <alignment horizontal="left" vertical="center" indent="1"/>
    </xf>
    <xf numFmtId="0" fontId="7" fillId="2" borderId="28" xfId="0" applyFont="1" applyFill="1" applyBorder="1" applyAlignment="1">
      <alignment horizontal="left" vertical="center" indent="1"/>
    </xf>
    <xf numFmtId="0" fontId="7" fillId="2" borderId="29" xfId="0" applyFont="1" applyFill="1" applyBorder="1" applyAlignment="1">
      <alignment horizontal="left" vertical="center" indent="1"/>
    </xf>
    <xf numFmtId="0" fontId="8" fillId="2" borderId="30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381000</xdr:colOff>
          <xdr:row>38</xdr:row>
          <xdr:rowOff>114300</xdr:rowOff>
        </xdr:from>
        <xdr:to>
          <xdr:col>16</xdr:col>
          <xdr:colOff>238125</xdr:colOff>
          <xdr:row>44</xdr:row>
          <xdr:rowOff>0</xdr:rowOff>
        </xdr:to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4848225" y="7524750"/>
              <a:ext cx="3762375" cy="1028700"/>
              <a:chOff x="5314950" y="9886950"/>
              <a:chExt cx="3762375" cy="1028700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314950" y="9886950"/>
                <a:ext cx="1285875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314950" y="10248900"/>
                <a:ext cx="1714500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7400925" y="9886950"/>
                <a:ext cx="13716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7400925" y="10248900"/>
                <a:ext cx="16383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5314950" y="10648950"/>
                <a:ext cx="112395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Cultural Diversity (D)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7400925" y="10648950"/>
                <a:ext cx="16764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Global Perspective (G)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190500</xdr:colOff>
      <xdr:row>49</xdr:row>
      <xdr:rowOff>161925</xdr:rowOff>
    </xdr:from>
    <xdr:to>
      <xdr:col>16</xdr:col>
      <xdr:colOff>247651</xdr:colOff>
      <xdr:row>61</xdr:row>
      <xdr:rowOff>19050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0500" y="9667875"/>
          <a:ext cx="8429626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General Education Key:</a:t>
          </a: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A - Humanities/Fine Arts (6 credits)	L - Co-Requisite Lab (1 credit)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B - Social/Behavioral Sciences (6 credits)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R - Quantitiative Reasoning (3 or 4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	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C - Communication (3 credits)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S - Science &amp; Technology (3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			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D - Cultural Diversity (3 credits)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W- Wellness (2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G - Global Perspectives (3 credits)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marL="171450" lvl="0" indent="-171450" algn="l" rtl="0">
            <a:buFont typeface="Arial" panose="020B0604020202020204" pitchFamily="34" charset="0"/>
            <a:buChar char="•"/>
            <a:defRPr sz="1000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Please Note: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Global Perspective and Cultural Diversity credits </a:t>
          </a:r>
          <a:r>
            <a:rPr lang="en-US" sz="1100" b="1" i="0" u="sng" baseline="0">
              <a:effectLst/>
              <a:latin typeface="+mn-lt"/>
              <a:ea typeface="+mn-ea"/>
              <a:cs typeface="+mn-cs"/>
            </a:rPr>
            <a:t>may</a:t>
          </a:r>
          <a:r>
            <a:rPr lang="en-US" sz="1100" b="0" i="0" u="none" baseline="0">
              <a:effectLst/>
              <a:latin typeface="+mn-lt"/>
              <a:ea typeface="+mn-ea"/>
              <a:cs typeface="+mn-cs"/>
            </a:rPr>
            <a:t> be double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counted with GenEd Electives. </a:t>
          </a: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marL="171450" lvl="0" indent="-171450" algn="l" rtl="0">
            <a:buFont typeface="Arial" panose="020B0604020202020204" pitchFamily="34" charset="0"/>
            <a:buChar char="•"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For Gen Ed requirements, the dept. suggests taking ENGR 312 (satisfies Global Perspectives) and ENGR 311.</a:t>
          </a:r>
        </a:p>
        <a:p>
          <a:pPr marL="171450" lvl="0" indent="-171450" algn="l" rtl="0">
            <a:buFont typeface="Arial" panose="020B0604020202020204" pitchFamily="34" charset="0"/>
            <a:buChar char="•"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GenEd classes suggested to take ECON 105, ECON 201, or ECON 202</a:t>
          </a:r>
        </a:p>
        <a:p>
          <a:pPr marL="171450" lvl="0" indent="-171450" algn="l" rtl="0">
            <a:buFont typeface="Arial" panose="020B0604020202020204" pitchFamily="34" charset="0"/>
            <a:buChar char="•"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*Upper level English Requirement: ENGL 320, 321, 324, 459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0</xdr:col>
      <xdr:colOff>152400</xdr:colOff>
      <xdr:row>60</xdr:row>
      <xdr:rowOff>85726</xdr:rowOff>
    </xdr:from>
    <xdr:to>
      <xdr:col>16</xdr:col>
      <xdr:colOff>409575</xdr:colOff>
      <xdr:row>75</xdr:row>
      <xdr:rowOff>180976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52400" y="11687176"/>
          <a:ext cx="8629650" cy="295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spcBef>
              <a:spcPts val="0"/>
            </a:spcBef>
            <a:spcAft>
              <a:spcPts val="0"/>
            </a:spcAft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ECE Requirements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Char char="•"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earn a "C" or better in ECE 173, ECE 275, EE 206 and ALL required MATH courses, before enrolling in ECE courses listed above in the </a:t>
          </a: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Junior &amp; Senior years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Char char="•"/>
            <a:defRPr sz="1000"/>
          </a:pPr>
          <a:endParaRPr lang="en-US" sz="11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Char char="•"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Students must have at least a 2.0 GPA in all required EE and ECE courses taken at NDSU, in order to graduate. Elective ECE courses are not included in this GPA requirement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Char char="•"/>
            <a:defRPr sz="1000"/>
          </a:pPr>
          <a:endParaRPr lang="en-US" sz="11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Char char="•"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Students must take ECE 111 prior to enrolling in ECE courses listed above in the Junior and Senior year; otherwise students must take an additional ECE Elective in lieu of ECE 111</a:t>
          </a: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marL="171450" indent="-171450" rtl="0" eaLnBrk="1" fontAlgn="auto" latinLnBrk="0" hangingPunct="1"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Core Classes (choose 4 of the 6):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ECE 474, ECE 423, ECE 425, Embedded Machine Learning (new ECE course), CSCI 474, CSCI 467 (Algorithim Analysis)</a:t>
          </a:r>
          <a:endParaRPr lang="en-US" sz="1100">
            <a:effectLst/>
            <a:latin typeface="+mn-lt"/>
          </a:endParaRPr>
        </a:p>
        <a:p>
          <a:pPr marL="171450" indent="-171450" rtl="0"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ECE Electives: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any didatic ECE 4xx course (excluding x93, 494, 496)</a:t>
          </a:r>
          <a:endParaRPr lang="en-US" sz="1100">
            <a:effectLst/>
            <a:latin typeface="+mn-lt"/>
          </a:endParaRPr>
        </a:p>
        <a:p>
          <a:pPr marL="171450" indent="-171450" rtl="0" eaLnBrk="1" fontAlgn="auto" latinLnBrk="0" hangingPunct="1"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Tech Electives: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To include ME 33X-level, ME 35X-level, ME 4XX-level didactic courses and BIOL 151, 370, 460 for both CpE and EE majors as technical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e</a:t>
          </a:r>
          <a:r>
            <a:rPr lang="en-US" sz="1100">
              <a:effectLst/>
              <a:latin typeface="+mn-lt"/>
              <a:ea typeface="+mn-ea"/>
              <a:cs typeface="+mn-cs"/>
            </a:rPr>
            <a:t>lectives. </a:t>
          </a:r>
          <a:endParaRPr lang="en-US" sz="1100">
            <a:effectLst/>
            <a:latin typeface="+mn-lt"/>
          </a:endParaRPr>
        </a:p>
        <a:p>
          <a:pPr marL="171450" indent="-171450" rtl="0"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CSCI Minor: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CSCI 213 and 7-8 credits of Computer Science electives, where 3 of those credits must be a 300-400 level course.</a:t>
          </a:r>
          <a:endParaRPr lang="en-US" sz="1100">
            <a:effectLst/>
            <a:latin typeface="+mn-lt"/>
          </a:endParaRPr>
        </a:p>
        <a:p>
          <a:pPr marL="171450" indent="-171450" rtl="0">
            <a:spcBef>
              <a:spcPts val="0"/>
            </a:spcBef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MATH Minor: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Requires 6 additional credits to include MATH 270 and all 300-400 level MATH courses except MATH 327 and MATH 376</a:t>
          </a:r>
          <a:endParaRPr lang="en-US" sz="1100">
            <a:effectLst/>
            <a:latin typeface="+mn-lt"/>
          </a:endParaRP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</xdr:txBody>
    </xdr:sp>
    <xdr:clientData/>
  </xdr:twoCellAnchor>
  <xdr:twoCellAnchor>
    <xdr:from>
      <xdr:col>9</xdr:col>
      <xdr:colOff>438150</xdr:colOff>
      <xdr:row>43</xdr:row>
      <xdr:rowOff>180975</xdr:rowOff>
    </xdr:from>
    <xdr:to>
      <xdr:col>16</xdr:col>
      <xdr:colOff>257175</xdr:colOff>
      <xdr:row>49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905375" y="8543925"/>
          <a:ext cx="37242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Key: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"T" indicates requirement satisfied with transfer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"S XX" indicates Spring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"F XX" indicates Fall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"Su XX" indicates Summer and XX year student is taking course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13" Type="http://schemas.openxmlformats.org/officeDocument/2006/relationships/ctrlProp" Target="../ctrlProps/ctrlProp5.xml"/><Relationship Id="rId3" Type="http://schemas.openxmlformats.org/officeDocument/2006/relationships/hyperlink" Target="https://bulletin.ndsu.edu/academic-policies/undergraduate-policies/general-education/" TargetMode="External"/><Relationship Id="rId7" Type="http://schemas.openxmlformats.org/officeDocument/2006/relationships/drawing" Target="../drawings/drawing1.xml"/><Relationship Id="rId12" Type="http://schemas.openxmlformats.org/officeDocument/2006/relationships/ctrlProp" Target="../ctrlProps/ctrlProp4.xml"/><Relationship Id="rId2" Type="http://schemas.openxmlformats.org/officeDocument/2006/relationships/hyperlink" Target="https://bulletin.ndsu.edu/academic-policies/undergraduate-policies/general-education/" TargetMode="External"/><Relationship Id="rId1" Type="http://schemas.openxmlformats.org/officeDocument/2006/relationships/hyperlink" Target="https://bulletin.ndsu.edu/academic-policies/undergraduate-policies/general-education/" TargetMode="External"/><Relationship Id="rId6" Type="http://schemas.openxmlformats.org/officeDocument/2006/relationships/printerSettings" Target="../printerSettings/printerSettings1.bin"/><Relationship Id="rId11" Type="http://schemas.openxmlformats.org/officeDocument/2006/relationships/ctrlProp" Target="../ctrlProps/ctrlProp3.xml"/><Relationship Id="rId5" Type="http://schemas.openxmlformats.org/officeDocument/2006/relationships/hyperlink" Target="https://bulletin.ndsu.edu/academic-policies/undergraduate-policies/general-education/" TargetMode="External"/><Relationship Id="rId10" Type="http://schemas.openxmlformats.org/officeDocument/2006/relationships/ctrlProp" Target="../ctrlProps/ctrlProp2.xml"/><Relationship Id="rId4" Type="http://schemas.openxmlformats.org/officeDocument/2006/relationships/hyperlink" Target="https://bulletin.ndsu.edu/academic-policies/undergraduate-policies/general-education/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6"/>
  <sheetViews>
    <sheetView showGridLines="0" tabSelected="1" workbookViewId="0">
      <selection activeCell="C4" sqref="C4:D4"/>
    </sheetView>
  </sheetViews>
  <sheetFormatPr defaultColWidth="8.7109375" defaultRowHeight="15" x14ac:dyDescent="0.25"/>
  <cols>
    <col min="1" max="1" width="3.28515625" bestFit="1" customWidth="1"/>
    <col min="2" max="2" width="12.7109375" customWidth="1"/>
    <col min="4" max="4" width="20.28515625" bestFit="1" customWidth="1"/>
    <col min="5" max="5" width="8.28515625" bestFit="1" customWidth="1"/>
    <col min="6" max="6" width="6.28515625" customWidth="1"/>
    <col min="7" max="8" width="5.7109375" hidden="1" customWidth="1"/>
    <col min="9" max="9" width="7.42578125" bestFit="1" customWidth="1"/>
    <col min="10" max="10" width="12.7109375" customWidth="1"/>
    <col min="11" max="11" width="6.28515625" customWidth="1"/>
    <col min="12" max="12" width="25" bestFit="1" customWidth="1"/>
    <col min="13" max="13" width="8.28515625" customWidth="1"/>
    <col min="14" max="14" width="6.28515625" customWidth="1"/>
    <col min="15" max="16" width="5.7109375" hidden="1" customWidth="1"/>
    <col min="17" max="17" width="7.42578125" bestFit="1" customWidth="1"/>
    <col min="18" max="18" width="14.140625" bestFit="1" customWidth="1"/>
    <col min="19" max="19" width="8.7109375" customWidth="1"/>
    <col min="20" max="20" width="24.42578125" customWidth="1"/>
    <col min="21" max="22" width="7" customWidth="1"/>
    <col min="23" max="24" width="7" hidden="1" customWidth="1"/>
    <col min="25" max="25" width="7" customWidth="1"/>
    <col min="26" max="26" width="6.85546875" hidden="1" customWidth="1"/>
  </cols>
  <sheetData>
    <row r="1" spans="1:27" s="1" customFormat="1" ht="21.95" customHeight="1" x14ac:dyDescent="0.25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47"/>
      <c r="S1" s="47"/>
      <c r="T1" s="47"/>
      <c r="U1" s="47"/>
      <c r="V1" s="47"/>
      <c r="W1" s="47"/>
      <c r="X1" s="47"/>
      <c r="Y1" s="47"/>
    </row>
    <row r="2" spans="1:27" s="1" customFormat="1" ht="21.95" customHeight="1" x14ac:dyDescent="0.25">
      <c r="A2" s="182" t="s">
        <v>60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48"/>
      <c r="S2" s="48"/>
      <c r="T2" s="48"/>
      <c r="U2" s="48"/>
      <c r="V2" s="48"/>
      <c r="W2" s="48"/>
      <c r="X2" s="48"/>
      <c r="Y2" s="48"/>
    </row>
    <row r="3" spans="1:27" s="1" customFormat="1" ht="15" customHeight="1" x14ac:dyDescent="0.3">
      <c r="A3" s="2"/>
      <c r="B3" s="2"/>
      <c r="C3" s="2"/>
      <c r="D3" s="2"/>
      <c r="E3" s="2"/>
      <c r="F3" s="2"/>
      <c r="G3" s="21"/>
      <c r="H3" s="21"/>
      <c r="I3" s="2"/>
      <c r="J3" s="2"/>
      <c r="K3" s="2"/>
      <c r="L3" s="2"/>
      <c r="M3" s="2"/>
      <c r="N3" s="2"/>
      <c r="O3" s="21"/>
      <c r="P3" s="21"/>
      <c r="Q3" s="2"/>
      <c r="R3" s="2"/>
      <c r="S3" s="2"/>
      <c r="T3" s="35"/>
      <c r="U3" s="35"/>
      <c r="V3" s="36"/>
      <c r="W3" s="37">
        <v>4</v>
      </c>
      <c r="X3" s="38"/>
      <c r="Y3" s="38"/>
    </row>
    <row r="4" spans="1:27" s="1" customFormat="1" ht="15" customHeight="1" thickBot="1" x14ac:dyDescent="0.25">
      <c r="A4" s="49"/>
      <c r="B4" s="50" t="s">
        <v>1</v>
      </c>
      <c r="C4" s="200"/>
      <c r="D4" s="200"/>
      <c r="E4" s="51"/>
      <c r="F4" s="52" t="s">
        <v>2</v>
      </c>
      <c r="G4" s="53"/>
      <c r="H4" s="54"/>
      <c r="I4" s="155"/>
      <c r="J4" s="155"/>
      <c r="K4" s="155"/>
      <c r="L4" s="186"/>
      <c r="M4" s="186"/>
      <c r="N4" s="187"/>
      <c r="O4" s="155"/>
      <c r="P4" s="55"/>
      <c r="Q4" s="49"/>
      <c r="U4" s="3"/>
      <c r="V4" s="3"/>
      <c r="W4" s="3"/>
      <c r="X4" s="3"/>
      <c r="Y4" s="3"/>
    </row>
    <row r="5" spans="1:27" s="1" customFormat="1" ht="15" customHeight="1" thickBot="1" x14ac:dyDescent="0.25">
      <c r="A5" s="56"/>
      <c r="B5" s="56"/>
      <c r="C5" s="56"/>
      <c r="D5" s="57"/>
      <c r="E5" s="57"/>
      <c r="F5" s="57"/>
      <c r="G5" s="57"/>
      <c r="H5" s="57"/>
      <c r="I5" s="57"/>
      <c r="J5" s="58"/>
      <c r="K5" s="58"/>
      <c r="L5" s="59"/>
      <c r="M5" s="59"/>
      <c r="N5" s="59"/>
      <c r="O5" s="60"/>
      <c r="P5" s="60"/>
      <c r="Q5" s="55"/>
      <c r="R5" s="3"/>
      <c r="S5" s="3"/>
      <c r="T5" s="3"/>
      <c r="U5" s="3"/>
      <c r="V5" s="3"/>
      <c r="W5" s="3"/>
      <c r="X5" s="3"/>
      <c r="Y5" s="3"/>
    </row>
    <row r="6" spans="1:27" ht="15" customHeight="1" x14ac:dyDescent="0.25">
      <c r="A6" s="51"/>
      <c r="B6" s="188" t="s">
        <v>3</v>
      </c>
      <c r="C6" s="189"/>
      <c r="D6" s="190"/>
      <c r="E6" s="190"/>
      <c r="F6" s="191"/>
      <c r="G6" s="191"/>
      <c r="H6" s="191"/>
      <c r="I6" s="191"/>
      <c r="J6" s="188" t="s">
        <v>4</v>
      </c>
      <c r="K6" s="189"/>
      <c r="L6" s="190"/>
      <c r="M6" s="190"/>
      <c r="N6" s="190"/>
      <c r="O6" s="191"/>
      <c r="P6" s="191"/>
      <c r="Q6" s="192"/>
      <c r="V6" s="4"/>
      <c r="W6" s="4"/>
      <c r="X6" s="4"/>
    </row>
    <row r="7" spans="1:27" ht="15" customHeight="1" thickBot="1" x14ac:dyDescent="0.3">
      <c r="A7" s="51"/>
      <c r="B7" s="193" t="s">
        <v>5</v>
      </c>
      <c r="C7" s="194"/>
      <c r="D7" s="195"/>
      <c r="E7" s="61" t="s">
        <v>6</v>
      </c>
      <c r="F7" s="62" t="s">
        <v>7</v>
      </c>
      <c r="G7" s="62"/>
      <c r="H7" s="62"/>
      <c r="I7" s="63" t="s">
        <v>8</v>
      </c>
      <c r="J7" s="193" t="s">
        <v>5</v>
      </c>
      <c r="K7" s="196"/>
      <c r="L7" s="195"/>
      <c r="M7" s="61" t="s">
        <v>6</v>
      </c>
      <c r="N7" s="64" t="s">
        <v>7</v>
      </c>
      <c r="O7" s="62"/>
      <c r="P7" s="62"/>
      <c r="Q7" s="65" t="s">
        <v>8</v>
      </c>
      <c r="V7" s="4"/>
      <c r="W7" s="4"/>
      <c r="X7" s="4"/>
      <c r="AA7" s="16"/>
    </row>
    <row r="8" spans="1:27" ht="15" customHeight="1" x14ac:dyDescent="0.25">
      <c r="A8" s="183" t="s">
        <v>9</v>
      </c>
      <c r="B8" s="66" t="s">
        <v>64</v>
      </c>
      <c r="C8" s="67">
        <v>165</v>
      </c>
      <c r="D8" s="68" t="s">
        <v>65</v>
      </c>
      <c r="E8" s="69">
        <v>4</v>
      </c>
      <c r="F8" s="69"/>
      <c r="G8" s="70" t="e">
        <f>VLOOKUP(F8,$G$50:$H$52,2,FALSE)</f>
        <v>#N/A</v>
      </c>
      <c r="H8" s="70" t="e">
        <f>G8*E8</f>
        <v>#N/A</v>
      </c>
      <c r="I8" s="70" t="s">
        <v>66</v>
      </c>
      <c r="J8" s="71" t="s">
        <v>64</v>
      </c>
      <c r="K8" s="72">
        <v>166</v>
      </c>
      <c r="L8" s="73" t="s">
        <v>77</v>
      </c>
      <c r="M8" s="74">
        <v>4</v>
      </c>
      <c r="N8" s="75"/>
      <c r="O8" s="76" t="e">
        <f>VLOOKUP(N8,$G$50:$H$52,2,FALSE)</f>
        <v>#N/A</v>
      </c>
      <c r="P8" s="76" t="e">
        <f>O8*M8</f>
        <v>#N/A</v>
      </c>
      <c r="Q8" s="77"/>
      <c r="V8" s="6"/>
      <c r="W8" s="6"/>
      <c r="X8" s="6"/>
    </row>
    <row r="9" spans="1:27" ht="15" customHeight="1" x14ac:dyDescent="0.25">
      <c r="A9" s="184"/>
      <c r="B9" s="78" t="s">
        <v>67</v>
      </c>
      <c r="C9" s="79">
        <v>111</v>
      </c>
      <c r="D9" s="80" t="s">
        <v>68</v>
      </c>
      <c r="E9" s="81">
        <v>3</v>
      </c>
      <c r="F9" s="82"/>
      <c r="G9" s="81" t="e">
        <f>VLOOKUP(F9,$G$50:$H$52,2,FALSE)</f>
        <v>#N/A</v>
      </c>
      <c r="H9" s="81" t="e">
        <f>G9*E9</f>
        <v>#N/A</v>
      </c>
      <c r="I9" s="83"/>
      <c r="J9" s="84" t="s">
        <v>76</v>
      </c>
      <c r="K9" s="85">
        <v>161</v>
      </c>
      <c r="L9" s="86" t="s">
        <v>79</v>
      </c>
      <c r="M9" s="87">
        <v>4</v>
      </c>
      <c r="N9" s="88"/>
      <c r="O9" s="81" t="e">
        <f>VLOOKUP(N9,$G$50:$H$52,2,FALSE)</f>
        <v>#N/A</v>
      </c>
      <c r="P9" s="81" t="e">
        <f>O9*M9</f>
        <v>#N/A</v>
      </c>
      <c r="Q9" s="89"/>
      <c r="V9" s="9"/>
      <c r="W9" s="9"/>
      <c r="X9" s="9"/>
    </row>
    <row r="10" spans="1:27" ht="15" customHeight="1" x14ac:dyDescent="0.25">
      <c r="A10" s="184"/>
      <c r="B10" s="78" t="s">
        <v>76</v>
      </c>
      <c r="C10" s="79">
        <v>160</v>
      </c>
      <c r="D10" s="80" t="s">
        <v>78</v>
      </c>
      <c r="E10" s="81">
        <v>4</v>
      </c>
      <c r="F10" s="81"/>
      <c r="G10" s="81" t="e">
        <f>VLOOKUP(F10,$G$50:$H$52,2,FALSE)</f>
        <v>#N/A</v>
      </c>
      <c r="H10" s="81" t="e">
        <f>G10*E10</f>
        <v>#N/A</v>
      </c>
      <c r="I10" s="83"/>
      <c r="J10" s="90" t="s">
        <v>69</v>
      </c>
      <c r="K10" s="79">
        <v>120</v>
      </c>
      <c r="L10" s="80" t="s">
        <v>80</v>
      </c>
      <c r="M10" s="81">
        <v>3</v>
      </c>
      <c r="N10" s="91"/>
      <c r="O10" s="81" t="e">
        <f>VLOOKUP(N10,$G$50:$H$52,2,FALSE)</f>
        <v>#N/A</v>
      </c>
      <c r="P10" s="81" t="e">
        <f>O10*M10</f>
        <v>#N/A</v>
      </c>
      <c r="Q10" s="92" t="s">
        <v>16</v>
      </c>
      <c r="R10" s="5"/>
      <c r="V10" s="9"/>
      <c r="W10" s="9"/>
      <c r="X10" s="9"/>
    </row>
    <row r="11" spans="1:27" ht="15" customHeight="1" x14ac:dyDescent="0.25">
      <c r="A11" s="184"/>
      <c r="B11" s="78" t="s">
        <v>69</v>
      </c>
      <c r="C11" s="79">
        <v>110</v>
      </c>
      <c r="D11" s="80" t="s">
        <v>70</v>
      </c>
      <c r="E11" s="81">
        <v>3</v>
      </c>
      <c r="F11" s="81"/>
      <c r="G11" s="81" t="e">
        <f>VLOOKUP(F11,$G$50:$H$52,2,FALSE)</f>
        <v>#N/A</v>
      </c>
      <c r="H11" s="81" t="e">
        <f>G11*E11</f>
        <v>#N/A</v>
      </c>
      <c r="I11" s="81" t="s">
        <v>16</v>
      </c>
      <c r="J11" s="84" t="s">
        <v>61</v>
      </c>
      <c r="K11" s="85">
        <v>121</v>
      </c>
      <c r="L11" s="86" t="s">
        <v>62</v>
      </c>
      <c r="M11" s="87">
        <v>3</v>
      </c>
      <c r="N11" s="88"/>
      <c r="O11" s="81" t="e">
        <f>VLOOKUP(N11,$G$50:$H$52,2,FALSE)</f>
        <v>#N/A</v>
      </c>
      <c r="P11" s="81" t="e">
        <f>O11*M11</f>
        <v>#N/A</v>
      </c>
      <c r="Q11" s="92" t="s">
        <v>63</v>
      </c>
      <c r="V11" s="9"/>
      <c r="W11" s="9"/>
      <c r="X11" s="9"/>
      <c r="Y11" s="10"/>
    </row>
    <row r="12" spans="1:27" ht="15" customHeight="1" x14ac:dyDescent="0.25">
      <c r="A12" s="184"/>
      <c r="B12" s="168" t="s">
        <v>71</v>
      </c>
      <c r="C12" s="169"/>
      <c r="D12" s="93" t="s">
        <v>85</v>
      </c>
      <c r="E12" s="81">
        <v>3</v>
      </c>
      <c r="F12" s="81"/>
      <c r="G12" s="81"/>
      <c r="H12" s="81"/>
      <c r="I12" s="81" t="s">
        <v>72</v>
      </c>
      <c r="J12" s="168" t="s">
        <v>73</v>
      </c>
      <c r="K12" s="169"/>
      <c r="L12" s="93" t="s">
        <v>75</v>
      </c>
      <c r="M12" s="81">
        <v>2</v>
      </c>
      <c r="N12" s="91"/>
      <c r="O12" s="81" t="e">
        <f>VLOOKUP(N12,$G$50:$H$52,2,FALSE)</f>
        <v>#N/A</v>
      </c>
      <c r="P12" s="81" t="e">
        <f>O12*M12</f>
        <v>#N/A</v>
      </c>
      <c r="Q12" s="94" t="s">
        <v>74</v>
      </c>
      <c r="R12" s="33"/>
      <c r="S12" s="34"/>
      <c r="U12" s="9"/>
      <c r="V12" s="9"/>
      <c r="W12" s="9"/>
      <c r="X12" s="9"/>
      <c r="Y12" s="10"/>
    </row>
    <row r="13" spans="1:27" ht="15" customHeight="1" x14ac:dyDescent="0.25">
      <c r="A13" s="184"/>
      <c r="B13" s="165"/>
      <c r="C13" s="166"/>
      <c r="D13" s="166"/>
      <c r="E13" s="166"/>
      <c r="F13" s="166"/>
      <c r="G13" s="166"/>
      <c r="H13" s="166"/>
      <c r="I13" s="167"/>
      <c r="J13" s="168" t="s">
        <v>94</v>
      </c>
      <c r="K13" s="169"/>
      <c r="L13" s="95" t="s">
        <v>95</v>
      </c>
      <c r="M13" s="82">
        <v>1</v>
      </c>
      <c r="N13" s="96"/>
      <c r="O13" s="96"/>
      <c r="P13" s="96"/>
      <c r="Q13" s="97" t="s">
        <v>96</v>
      </c>
      <c r="R13" s="39"/>
      <c r="S13" s="40"/>
      <c r="U13" s="9"/>
      <c r="V13" s="9"/>
      <c r="W13" s="9"/>
      <c r="X13" s="9"/>
      <c r="Y13" s="10"/>
    </row>
    <row r="14" spans="1:27" ht="15" customHeight="1" thickBot="1" x14ac:dyDescent="0.3">
      <c r="A14" s="185"/>
      <c r="B14" s="197"/>
      <c r="C14" s="198"/>
      <c r="D14" s="199"/>
      <c r="E14" s="98">
        <f>SUM(E8:E12)</f>
        <v>17</v>
      </c>
      <c r="F14" s="99"/>
      <c r="G14" s="100"/>
      <c r="H14" s="100">
        <f>SUM(SUMIF(G8:G12,"&lt;=4",H8:H12))</f>
        <v>0</v>
      </c>
      <c r="I14" s="101"/>
      <c r="J14" s="102"/>
      <c r="K14" s="102"/>
      <c r="L14" s="103"/>
      <c r="M14" s="100">
        <f>SUM(M8:M13)</f>
        <v>17</v>
      </c>
      <c r="N14" s="104"/>
      <c r="O14" s="104"/>
      <c r="P14" s="104">
        <f>SUM(SUMIF(O8:O12,"&lt;=4",P8:P12))</f>
        <v>0</v>
      </c>
      <c r="Q14" s="105"/>
    </row>
    <row r="15" spans="1:27" ht="15" customHeight="1" x14ac:dyDescent="0.25">
      <c r="A15" s="183" t="s">
        <v>115</v>
      </c>
      <c r="B15" s="66" t="s">
        <v>64</v>
      </c>
      <c r="C15" s="67">
        <v>265</v>
      </c>
      <c r="D15" s="106" t="s">
        <v>81</v>
      </c>
      <c r="E15" s="69">
        <v>4</v>
      </c>
      <c r="F15" s="107"/>
      <c r="G15" s="108" t="e">
        <f>VLOOKUP(F15,$G$50:$H$52,2,FALSE)</f>
        <v>#N/A</v>
      </c>
      <c r="H15" s="108" t="e">
        <f>G15*E15</f>
        <v>#N/A</v>
      </c>
      <c r="I15" s="109"/>
      <c r="J15" s="66" t="s">
        <v>64</v>
      </c>
      <c r="K15" s="67">
        <v>266</v>
      </c>
      <c r="L15" s="68" t="s">
        <v>86</v>
      </c>
      <c r="M15" s="69">
        <v>3</v>
      </c>
      <c r="N15" s="69"/>
      <c r="O15" s="110" t="e">
        <f>VLOOKUP(N15,$G$50:$H$52,2,FALSE)</f>
        <v>#N/A</v>
      </c>
      <c r="P15" s="110" t="e">
        <f>O15*M15</f>
        <v>#N/A</v>
      </c>
      <c r="Q15" s="111"/>
      <c r="Z15" s="5"/>
    </row>
    <row r="16" spans="1:27" ht="15" customHeight="1" x14ac:dyDescent="0.25">
      <c r="A16" s="184"/>
      <c r="B16" s="90" t="s">
        <v>64</v>
      </c>
      <c r="C16" s="79">
        <v>129</v>
      </c>
      <c r="D16" s="80" t="s">
        <v>84</v>
      </c>
      <c r="E16" s="81">
        <v>3</v>
      </c>
      <c r="F16" s="91"/>
      <c r="G16" s="81" t="e">
        <f>VLOOKUP(F16,$G$50:$H$52,2,FALSE)</f>
        <v>#N/A</v>
      </c>
      <c r="H16" s="81" t="e">
        <f>G16*E16</f>
        <v>#N/A</v>
      </c>
      <c r="I16" s="83"/>
      <c r="J16" s="112" t="s">
        <v>67</v>
      </c>
      <c r="K16" s="79">
        <v>311</v>
      </c>
      <c r="L16" s="80" t="s">
        <v>108</v>
      </c>
      <c r="M16" s="81">
        <v>4</v>
      </c>
      <c r="N16" s="81"/>
      <c r="O16" s="87" t="e">
        <f>VLOOKUP(N16,$G$50:$H$52,2,FALSE)</f>
        <v>#N/A</v>
      </c>
      <c r="P16" s="87" t="e">
        <f>O16*M16</f>
        <v>#N/A</v>
      </c>
      <c r="Q16" s="89"/>
      <c r="Z16" s="5"/>
    </row>
    <row r="17" spans="1:26" ht="15" customHeight="1" x14ac:dyDescent="0.25">
      <c r="A17" s="184"/>
      <c r="B17" s="90" t="s">
        <v>67</v>
      </c>
      <c r="C17" s="79">
        <v>275</v>
      </c>
      <c r="D17" s="80" t="s">
        <v>100</v>
      </c>
      <c r="E17" s="81">
        <v>4</v>
      </c>
      <c r="F17" s="91"/>
      <c r="G17" s="81" t="e">
        <f>VLOOKUP(F17,$G$50:$H$52,2,FALSE)</f>
        <v>#N/A</v>
      </c>
      <c r="H17" s="81" t="e">
        <f>G17*E17</f>
        <v>#N/A</v>
      </c>
      <c r="I17" s="83"/>
      <c r="J17" s="90" t="s">
        <v>67</v>
      </c>
      <c r="K17" s="79">
        <v>375</v>
      </c>
      <c r="L17" s="80" t="s">
        <v>101</v>
      </c>
      <c r="M17" s="81">
        <v>3</v>
      </c>
      <c r="N17" s="81"/>
      <c r="O17" s="87" t="e">
        <f>VLOOKUP(N17,$G$50:$H$52,2,FALSE)</f>
        <v>#N/A</v>
      </c>
      <c r="P17" s="87" t="e">
        <f>O17*M17</f>
        <v>#N/A</v>
      </c>
      <c r="Q17" s="89"/>
    </row>
    <row r="18" spans="1:26" ht="15" customHeight="1" x14ac:dyDescent="0.25">
      <c r="A18" s="184"/>
      <c r="B18" s="90" t="s">
        <v>82</v>
      </c>
      <c r="C18" s="79">
        <v>206</v>
      </c>
      <c r="D18" s="80" t="s">
        <v>83</v>
      </c>
      <c r="E18" s="81">
        <v>4</v>
      </c>
      <c r="F18" s="91"/>
      <c r="G18" s="81" t="e">
        <f>VLOOKUP(F18,$G$50:$H$52,2,FALSE)</f>
        <v>#N/A</v>
      </c>
      <c r="H18" s="81" t="e">
        <f>G18*E18</f>
        <v>#N/A</v>
      </c>
      <c r="I18" s="83"/>
      <c r="J18" s="84" t="s">
        <v>89</v>
      </c>
      <c r="K18" s="85">
        <v>251</v>
      </c>
      <c r="L18" s="113" t="s">
        <v>90</v>
      </c>
      <c r="M18" s="87">
        <v>4</v>
      </c>
      <c r="N18" s="88"/>
      <c r="O18" s="87" t="e">
        <f>VLOOKUP(N18,$G$50:$H$52,2,FALSE)</f>
        <v>#N/A</v>
      </c>
      <c r="P18" s="87" t="e">
        <f>O18*M18</f>
        <v>#N/A</v>
      </c>
      <c r="Q18" s="92" t="s">
        <v>63</v>
      </c>
      <c r="Z18" s="5"/>
    </row>
    <row r="19" spans="1:26" ht="15" customHeight="1" x14ac:dyDescent="0.25">
      <c r="A19" s="184"/>
      <c r="B19" s="165"/>
      <c r="C19" s="166"/>
      <c r="D19" s="166"/>
      <c r="E19" s="166"/>
      <c r="F19" s="166"/>
      <c r="G19" s="166"/>
      <c r="H19" s="166"/>
      <c r="I19" s="167"/>
      <c r="J19" s="90" t="s">
        <v>91</v>
      </c>
      <c r="K19" s="79">
        <v>110</v>
      </c>
      <c r="L19" s="114" t="s">
        <v>92</v>
      </c>
      <c r="M19" s="81">
        <v>3</v>
      </c>
      <c r="N19" s="91"/>
      <c r="O19" s="81" t="e">
        <f>VLOOKUP(N19,$G$50:$H$52,2,FALSE)</f>
        <v>#N/A</v>
      </c>
      <c r="P19" s="81" t="e">
        <f>O19*M19</f>
        <v>#N/A</v>
      </c>
      <c r="Q19" s="92" t="s">
        <v>16</v>
      </c>
      <c r="Z19" s="5"/>
    </row>
    <row r="20" spans="1:26" ht="15" customHeight="1" thickBot="1" x14ac:dyDescent="0.3">
      <c r="A20" s="185"/>
      <c r="B20" s="115"/>
      <c r="C20" s="116"/>
      <c r="D20" s="117"/>
      <c r="E20" s="118">
        <f>SUM(E15:E19)</f>
        <v>15</v>
      </c>
      <c r="F20" s="91"/>
      <c r="G20" s="96"/>
      <c r="H20" s="96">
        <f>SUM(SUMIF(G15:G19,"&lt;=4",H15:H19))</f>
        <v>0</v>
      </c>
      <c r="I20" s="119"/>
      <c r="J20" s="120"/>
      <c r="K20" s="121"/>
      <c r="L20" s="122"/>
      <c r="M20" s="100">
        <f>SUM(M15:M19)</f>
        <v>17</v>
      </c>
      <c r="N20" s="123"/>
      <c r="O20" s="123"/>
      <c r="P20" s="104">
        <f>SUM(SUMIF(O15:O19,"&lt;=4",P15:P19))</f>
        <v>0</v>
      </c>
      <c r="Q20" s="105"/>
      <c r="Z20" s="5"/>
    </row>
    <row r="21" spans="1:26" ht="15" customHeight="1" x14ac:dyDescent="0.25">
      <c r="A21" s="183" t="s">
        <v>11</v>
      </c>
      <c r="B21" s="124" t="s">
        <v>67</v>
      </c>
      <c r="C21" s="125">
        <v>320</v>
      </c>
      <c r="D21" s="126" t="s">
        <v>93</v>
      </c>
      <c r="E21" s="74">
        <v>3</v>
      </c>
      <c r="F21" s="127"/>
      <c r="G21" s="127" t="e">
        <f>VLOOKUP(F21,$G$50:$H$52,2,FALSE)</f>
        <v>#N/A</v>
      </c>
      <c r="H21" s="127" t="e">
        <f t="shared" ref="H21:H23" si="0">G21*E21</f>
        <v>#N/A</v>
      </c>
      <c r="I21" s="111"/>
      <c r="J21" s="128" t="s">
        <v>67</v>
      </c>
      <c r="K21" s="129">
        <v>401</v>
      </c>
      <c r="L21" s="130" t="s">
        <v>105</v>
      </c>
      <c r="M21" s="110">
        <v>1</v>
      </c>
      <c r="N21" s="131"/>
      <c r="O21" s="131" t="e">
        <f>VLOOKUP(N21,$G$50:$H$52,2,FALSE)</f>
        <v>#N/A</v>
      </c>
      <c r="P21" s="69" t="e">
        <f>O21*M21</f>
        <v>#N/A</v>
      </c>
      <c r="Q21" s="111"/>
      <c r="Z21" s="5"/>
    </row>
    <row r="22" spans="1:26" ht="15" customHeight="1" x14ac:dyDescent="0.25">
      <c r="A22" s="184"/>
      <c r="B22" s="90" t="s">
        <v>67</v>
      </c>
      <c r="C22" s="79">
        <v>341</v>
      </c>
      <c r="D22" s="80" t="s">
        <v>99</v>
      </c>
      <c r="E22" s="81">
        <v>3</v>
      </c>
      <c r="F22" s="81"/>
      <c r="G22" s="81" t="e">
        <f>VLOOKUP(F22,$G$50:$H$52,2,FALSE)</f>
        <v>#N/A</v>
      </c>
      <c r="H22" s="81" t="e">
        <f t="shared" si="0"/>
        <v>#N/A</v>
      </c>
      <c r="I22" s="132"/>
      <c r="J22" s="90" t="s">
        <v>67</v>
      </c>
      <c r="K22" s="79">
        <v>343</v>
      </c>
      <c r="L22" s="80" t="s">
        <v>97</v>
      </c>
      <c r="M22" s="81">
        <v>4</v>
      </c>
      <c r="N22" s="81"/>
      <c r="O22" s="131" t="e">
        <f>VLOOKUP(N22,$G$50:$H$52,2,FALSE)</f>
        <v>#N/A</v>
      </c>
      <c r="P22" s="81" t="e">
        <f>O22*M22</f>
        <v>#N/A</v>
      </c>
      <c r="Q22" s="133"/>
      <c r="Z22" s="5"/>
    </row>
    <row r="23" spans="1:26" ht="15" customHeight="1" x14ac:dyDescent="0.25">
      <c r="A23" s="184"/>
      <c r="B23" s="84" t="s">
        <v>76</v>
      </c>
      <c r="C23" s="85">
        <v>222</v>
      </c>
      <c r="D23" s="113" t="s">
        <v>88</v>
      </c>
      <c r="E23" s="87">
        <v>3</v>
      </c>
      <c r="F23" s="88"/>
      <c r="G23" s="81" t="e">
        <f>VLOOKUP(F23,$G$50:$H$52,2,FALSE)</f>
        <v>#N/A</v>
      </c>
      <c r="H23" s="81" t="e">
        <f t="shared" si="0"/>
        <v>#N/A</v>
      </c>
      <c r="I23" s="132"/>
      <c r="J23" s="168" t="s">
        <v>106</v>
      </c>
      <c r="K23" s="169"/>
      <c r="L23" s="80" t="s">
        <v>107</v>
      </c>
      <c r="M23" s="81">
        <v>3</v>
      </c>
      <c r="N23" s="87"/>
      <c r="O23" s="134" t="e">
        <f>VLOOKUP(N23,$G$50:$H$52,2,FALSE)</f>
        <v>#N/A</v>
      </c>
      <c r="P23" s="87" t="e">
        <f>O23*M23</f>
        <v>#N/A</v>
      </c>
      <c r="Q23" s="133"/>
      <c r="Z23" s="5"/>
    </row>
    <row r="24" spans="1:26" ht="15" customHeight="1" x14ac:dyDescent="0.25">
      <c r="A24" s="184"/>
      <c r="B24" s="179" t="s">
        <v>102</v>
      </c>
      <c r="C24" s="180"/>
      <c r="D24" s="113"/>
      <c r="E24" s="87">
        <v>3</v>
      </c>
      <c r="F24" s="135"/>
      <c r="G24" s="135"/>
      <c r="H24" s="49"/>
      <c r="I24" s="132"/>
      <c r="J24" s="168" t="s">
        <v>102</v>
      </c>
      <c r="K24" s="169"/>
      <c r="L24" s="80"/>
      <c r="M24" s="108">
        <v>3</v>
      </c>
      <c r="N24" s="81"/>
      <c r="O24" s="131" t="e">
        <f>VLOOKUP(N24,$G$50:$H$52,2,FALSE)</f>
        <v>#N/A</v>
      </c>
      <c r="P24" s="81" t="e">
        <f>O24*M24</f>
        <v>#N/A</v>
      </c>
      <c r="Q24" s="133"/>
      <c r="Z24" s="5"/>
    </row>
    <row r="25" spans="1:26" ht="15" customHeight="1" x14ac:dyDescent="0.25">
      <c r="A25" s="184"/>
      <c r="B25" s="179" t="s">
        <v>110</v>
      </c>
      <c r="C25" s="180"/>
      <c r="D25" s="113"/>
      <c r="E25" s="87">
        <v>3</v>
      </c>
      <c r="F25" s="136"/>
      <c r="G25" s="135"/>
      <c r="H25" s="49"/>
      <c r="I25" s="83"/>
      <c r="J25" s="168" t="s">
        <v>8</v>
      </c>
      <c r="K25" s="169"/>
      <c r="L25" s="93" t="s">
        <v>85</v>
      </c>
      <c r="M25" s="81">
        <v>3</v>
      </c>
      <c r="N25" s="81"/>
      <c r="O25" s="131"/>
      <c r="P25" s="81"/>
      <c r="Q25" s="137" t="s">
        <v>72</v>
      </c>
      <c r="Z25" s="16"/>
    </row>
    <row r="26" spans="1:26" ht="15" customHeight="1" thickBot="1" x14ac:dyDescent="0.3">
      <c r="A26" s="184"/>
      <c r="B26" s="138"/>
      <c r="C26" s="139"/>
      <c r="D26" s="140"/>
      <c r="E26" s="98">
        <f>SUM(E21:E25)</f>
        <v>15</v>
      </c>
      <c r="F26" s="100"/>
      <c r="G26" s="99"/>
      <c r="H26" s="99">
        <f>SUM(SUMIF(G21:G25,"&lt;=4",H21:H25))</f>
        <v>0</v>
      </c>
      <c r="I26" s="119"/>
      <c r="J26" s="141"/>
      <c r="K26" s="142"/>
      <c r="L26" s="143"/>
      <c r="M26" s="100">
        <f>SUM(M21:M25)</f>
        <v>14</v>
      </c>
      <c r="N26" s="104"/>
      <c r="O26" s="123"/>
      <c r="P26" s="104">
        <f>SUM(SUMIF(O21:O25,"&lt;=4",P21:P25))</f>
        <v>0</v>
      </c>
      <c r="Q26" s="144"/>
      <c r="Z26" s="5"/>
    </row>
    <row r="27" spans="1:26" ht="15" customHeight="1" x14ac:dyDescent="0.25">
      <c r="A27" s="183" t="s">
        <v>114</v>
      </c>
      <c r="B27" s="66" t="s">
        <v>67</v>
      </c>
      <c r="C27" s="67">
        <v>403</v>
      </c>
      <c r="D27" s="130" t="s">
        <v>104</v>
      </c>
      <c r="E27" s="69">
        <v>2</v>
      </c>
      <c r="F27" s="145"/>
      <c r="G27" s="145" t="e">
        <f>VLOOKUP(F27,$G$50:$H$52,2,FALSE)</f>
        <v>#N/A</v>
      </c>
      <c r="H27" s="145" t="e">
        <f>G27*E27</f>
        <v>#N/A</v>
      </c>
      <c r="I27" s="109"/>
      <c r="J27" s="66" t="s">
        <v>67</v>
      </c>
      <c r="K27" s="67">
        <v>405</v>
      </c>
      <c r="L27" s="130" t="s">
        <v>109</v>
      </c>
      <c r="M27" s="69">
        <v>3</v>
      </c>
      <c r="N27" s="131"/>
      <c r="O27" s="131" t="e">
        <f>VLOOKUP(N27,$G$50:$H$52,2,FALSE)</f>
        <v>#N/A</v>
      </c>
      <c r="P27" s="146" t="e">
        <f>O27*M27</f>
        <v>#N/A</v>
      </c>
      <c r="Q27" s="77"/>
      <c r="Z27" s="5"/>
    </row>
    <row r="28" spans="1:26" ht="15" customHeight="1" x14ac:dyDescent="0.25">
      <c r="A28" s="184"/>
      <c r="B28" s="90" t="s">
        <v>67</v>
      </c>
      <c r="C28" s="79">
        <v>376</v>
      </c>
      <c r="D28" s="80" t="s">
        <v>103</v>
      </c>
      <c r="E28" s="81">
        <v>4</v>
      </c>
      <c r="F28" s="91"/>
      <c r="G28" s="145" t="e">
        <f>VLOOKUP(F28,$G$50:$H$52,2,FALSE)</f>
        <v>#N/A</v>
      </c>
      <c r="H28" s="145" t="e">
        <f>G28*E28</f>
        <v>#N/A</v>
      </c>
      <c r="I28" s="83"/>
      <c r="J28" s="168" t="s">
        <v>102</v>
      </c>
      <c r="K28" s="169"/>
      <c r="L28" s="80"/>
      <c r="M28" s="81">
        <v>3</v>
      </c>
      <c r="N28" s="81"/>
      <c r="O28" s="131" t="e">
        <f>VLOOKUP(N28,$G$50:$H$52,2,FALSE)</f>
        <v>#N/A</v>
      </c>
      <c r="P28" s="81" t="e">
        <f>O28*M28</f>
        <v>#N/A</v>
      </c>
      <c r="Q28" s="133"/>
      <c r="Z28" s="5"/>
    </row>
    <row r="29" spans="1:26" ht="15" customHeight="1" x14ac:dyDescent="0.25">
      <c r="A29" s="184"/>
      <c r="B29" s="90" t="s">
        <v>113</v>
      </c>
      <c r="C29" s="79">
        <v>402</v>
      </c>
      <c r="D29" s="80" t="s">
        <v>98</v>
      </c>
      <c r="E29" s="81">
        <v>1</v>
      </c>
      <c r="F29" s="91"/>
      <c r="G29" s="145" t="e">
        <f>VLOOKUP(F29,$G$50:$H$52,2,FALSE)</f>
        <v>#N/A</v>
      </c>
      <c r="H29" s="145" t="e">
        <f>G29*E29</f>
        <v>#N/A</v>
      </c>
      <c r="I29" s="83"/>
      <c r="J29" s="168" t="s">
        <v>110</v>
      </c>
      <c r="K29" s="169"/>
      <c r="L29" s="80" t="s">
        <v>15</v>
      </c>
      <c r="M29" s="81">
        <v>3</v>
      </c>
      <c r="N29" s="81"/>
      <c r="O29" s="131" t="e">
        <f>VLOOKUP(N29,$G$50:$H$52,2,FALSE)</f>
        <v>#N/A</v>
      </c>
      <c r="P29" s="81" t="e">
        <f>O29*M29</f>
        <v>#N/A</v>
      </c>
      <c r="Q29" s="133"/>
    </row>
    <row r="30" spans="1:26" ht="15" customHeight="1" x14ac:dyDescent="0.25">
      <c r="A30" s="184"/>
      <c r="B30" s="84" t="s">
        <v>67</v>
      </c>
      <c r="C30" s="85">
        <v>374</v>
      </c>
      <c r="D30" s="113" t="s">
        <v>87</v>
      </c>
      <c r="E30" s="87">
        <v>4</v>
      </c>
      <c r="F30" s="135"/>
      <c r="G30" s="145" t="e">
        <f>VLOOKUP(F30,$G$50:$H$52,2,FALSE)</f>
        <v>#N/A</v>
      </c>
      <c r="H30" s="145" t="e">
        <f>G30*E30</f>
        <v>#N/A</v>
      </c>
      <c r="I30" s="83"/>
      <c r="J30" s="168" t="s">
        <v>111</v>
      </c>
      <c r="K30" s="169"/>
      <c r="L30" s="80"/>
      <c r="M30" s="81">
        <v>3</v>
      </c>
      <c r="N30" s="81"/>
      <c r="O30" s="131" t="e">
        <f>VLOOKUP(N30,$G$50:$H$52,2,FALSE)</f>
        <v>#N/A</v>
      </c>
      <c r="P30" s="81" t="e">
        <f>O30*M30</f>
        <v>#N/A</v>
      </c>
      <c r="Q30" s="133"/>
      <c r="Z30" s="5"/>
    </row>
    <row r="31" spans="1:26" ht="15" customHeight="1" x14ac:dyDescent="0.25">
      <c r="A31" s="184"/>
      <c r="B31" s="168" t="s">
        <v>102</v>
      </c>
      <c r="C31" s="169"/>
      <c r="D31" s="80"/>
      <c r="E31" s="81">
        <v>3</v>
      </c>
      <c r="F31" s="91"/>
      <c r="G31" s="145"/>
      <c r="H31" s="145"/>
      <c r="I31" s="83"/>
      <c r="J31" s="168" t="s">
        <v>71</v>
      </c>
      <c r="K31" s="169"/>
      <c r="L31" s="93" t="s">
        <v>85</v>
      </c>
      <c r="M31" s="81">
        <v>3</v>
      </c>
      <c r="N31" s="81"/>
      <c r="O31" s="81" t="e">
        <f>VLOOKUP(N31,$G$50:$H$52,2,FALSE)</f>
        <v>#N/A</v>
      </c>
      <c r="P31" s="81" t="e">
        <f t="shared" ref="P31" si="1">O31*M31</f>
        <v>#N/A</v>
      </c>
      <c r="Q31" s="147" t="s">
        <v>72</v>
      </c>
      <c r="Z31" s="16"/>
    </row>
    <row r="32" spans="1:26" ht="15" customHeight="1" x14ac:dyDescent="0.25">
      <c r="A32" s="184"/>
      <c r="B32" s="168" t="s">
        <v>71</v>
      </c>
      <c r="C32" s="169"/>
      <c r="D32" s="93" t="s">
        <v>85</v>
      </c>
      <c r="E32" s="81">
        <v>3</v>
      </c>
      <c r="F32" s="91"/>
      <c r="G32" s="81" t="e">
        <f>VLOOKUP(F32,$G$50:$H$52,2,FALSE)</f>
        <v>#N/A</v>
      </c>
      <c r="H32" s="81" t="e">
        <f>G32*E32</f>
        <v>#N/A</v>
      </c>
      <c r="I32" s="91" t="s">
        <v>72</v>
      </c>
      <c r="J32" s="165"/>
      <c r="K32" s="166"/>
      <c r="L32" s="166"/>
      <c r="M32" s="166"/>
      <c r="N32" s="166"/>
      <c r="O32" s="166"/>
      <c r="P32" s="166"/>
      <c r="Q32" s="167"/>
      <c r="Z32">
        <f>SUM($H$14,$H$20,$H$26,$H$33,$P$14,$P$20,$P$26,$P$33,H44)</f>
        <v>0</v>
      </c>
    </row>
    <row r="33" spans="1:26" ht="15" customHeight="1" thickBot="1" x14ac:dyDescent="0.3">
      <c r="A33" s="185"/>
      <c r="B33" s="115"/>
      <c r="C33" s="148"/>
      <c r="D33" s="149"/>
      <c r="E33" s="100">
        <f>SUM(E27:E32)</f>
        <v>17</v>
      </c>
      <c r="F33" s="150"/>
      <c r="G33" s="150"/>
      <c r="H33" s="99">
        <f>SUM(SUMIF(G27:G32,"&lt;=4",H27:H32))</f>
        <v>0</v>
      </c>
      <c r="I33" s="151"/>
      <c r="J33" s="142"/>
      <c r="K33" s="142"/>
      <c r="L33" s="152"/>
      <c r="M33" s="100">
        <f>SUM(M27:M31)</f>
        <v>15</v>
      </c>
      <c r="N33" s="123"/>
      <c r="O33" s="123"/>
      <c r="P33" s="123">
        <f>SUM(SUMIF(O27:O31,"&lt;=4",P27:P31))</f>
        <v>0</v>
      </c>
      <c r="Q33" s="153"/>
      <c r="Z33" s="5"/>
    </row>
    <row r="34" spans="1:26" ht="15" customHeight="1" x14ac:dyDescent="0.25">
      <c r="A34" s="1"/>
      <c r="R34" s="1"/>
      <c r="S34" s="1"/>
      <c r="T34" s="1"/>
      <c r="U34" s="1"/>
      <c r="V34" s="1"/>
      <c r="W34" s="1"/>
      <c r="X34" s="1"/>
      <c r="Z34" s="16"/>
    </row>
    <row r="35" spans="1:26" ht="15" customHeight="1" x14ac:dyDescent="0.25">
      <c r="A35" s="1"/>
      <c r="R35" s="1"/>
      <c r="S35" s="1"/>
      <c r="T35" s="1"/>
      <c r="U35" s="1"/>
      <c r="V35" s="1"/>
      <c r="W35" s="1"/>
      <c r="X35" s="1"/>
    </row>
    <row r="36" spans="1:26" ht="15" customHeight="1" x14ac:dyDescent="0.25">
      <c r="A36" s="1"/>
      <c r="R36" s="1"/>
      <c r="S36" s="1"/>
      <c r="T36" s="1"/>
      <c r="U36" s="1"/>
      <c r="V36" s="1"/>
      <c r="W36" s="1"/>
      <c r="X36" s="1"/>
    </row>
    <row r="37" spans="1:26" ht="15" customHeight="1" x14ac:dyDescent="0.25">
      <c r="A37" s="1"/>
      <c r="R37" s="1"/>
      <c r="S37" s="1"/>
      <c r="T37" s="1"/>
      <c r="U37" s="1"/>
      <c r="V37" s="1"/>
      <c r="W37" s="1"/>
      <c r="X37" s="1"/>
    </row>
    <row r="38" spans="1:26" ht="15" customHeight="1" thickBot="1" x14ac:dyDescent="0.3">
      <c r="A38" s="1"/>
      <c r="R38" s="1"/>
      <c r="S38" s="1"/>
      <c r="T38" s="1"/>
      <c r="U38" s="1"/>
      <c r="V38" s="1"/>
      <c r="W38" s="1"/>
      <c r="X38" s="1"/>
    </row>
    <row r="39" spans="1:26" ht="15" customHeight="1" x14ac:dyDescent="0.25">
      <c r="A39" s="1"/>
      <c r="B39" s="23" t="s">
        <v>10</v>
      </c>
      <c r="C39" s="24"/>
      <c r="D39" s="25"/>
      <c r="E39" s="27" t="s">
        <v>6</v>
      </c>
      <c r="F39" s="28" t="s">
        <v>7</v>
      </c>
      <c r="G39" s="30"/>
      <c r="H39" s="30"/>
      <c r="I39" s="26" t="s">
        <v>17</v>
      </c>
      <c r="R39" s="1"/>
      <c r="S39" s="1"/>
      <c r="T39" s="1"/>
      <c r="U39" s="1"/>
      <c r="V39" s="1"/>
      <c r="W39" s="1"/>
      <c r="X39" s="1"/>
    </row>
    <row r="40" spans="1:26" ht="15" customHeight="1" x14ac:dyDescent="0.25">
      <c r="A40" s="1"/>
      <c r="B40" s="19"/>
      <c r="C40" s="20"/>
      <c r="D40" s="17"/>
      <c r="E40" s="7"/>
      <c r="F40" s="8"/>
      <c r="G40" s="8" t="e">
        <f>VLOOKUP(F40,$G$50:$H$52,2,FALSE)</f>
        <v>#N/A</v>
      </c>
      <c r="H40" s="8" t="e">
        <f>G40*E40</f>
        <v>#N/A</v>
      </c>
      <c r="I40" s="18"/>
    </row>
    <row r="41" spans="1:26" ht="15" customHeight="1" x14ac:dyDescent="0.25">
      <c r="A41" s="1"/>
      <c r="B41" s="19" t="s">
        <v>15</v>
      </c>
      <c r="C41" s="20" t="s">
        <v>15</v>
      </c>
      <c r="D41" s="17" t="s">
        <v>15</v>
      </c>
      <c r="E41" s="7" t="s">
        <v>15</v>
      </c>
      <c r="F41" s="7" t="s">
        <v>15</v>
      </c>
      <c r="G41" s="8" t="e">
        <f>VLOOKUP(F41,$G$50:$H$52,2,FALSE)</f>
        <v>#N/A</v>
      </c>
      <c r="H41" s="8" t="e">
        <f>G41*E41</f>
        <v>#N/A</v>
      </c>
      <c r="I41" s="18"/>
    </row>
    <row r="42" spans="1:26" ht="15" customHeight="1" x14ac:dyDescent="0.25">
      <c r="A42" s="1"/>
      <c r="B42" s="19" t="s">
        <v>15</v>
      </c>
      <c r="C42" s="20" t="s">
        <v>15</v>
      </c>
      <c r="D42" s="17" t="s">
        <v>15</v>
      </c>
      <c r="E42" s="7" t="s">
        <v>15</v>
      </c>
      <c r="F42" s="8" t="s">
        <v>15</v>
      </c>
      <c r="G42" s="8" t="e">
        <f>VLOOKUP(F42,$G$50:$H$52,2,FALSE)</f>
        <v>#N/A</v>
      </c>
      <c r="H42" s="8" t="e">
        <f>G42*E42</f>
        <v>#N/A</v>
      </c>
      <c r="I42" s="18"/>
    </row>
    <row r="43" spans="1:26" ht="15" customHeight="1" x14ac:dyDescent="0.25">
      <c r="A43" s="15"/>
      <c r="B43" s="19" t="s">
        <v>15</v>
      </c>
      <c r="C43" s="20" t="s">
        <v>15</v>
      </c>
      <c r="D43" s="17" t="s">
        <v>15</v>
      </c>
      <c r="E43" s="7" t="s">
        <v>15</v>
      </c>
      <c r="F43" s="7" t="s">
        <v>15</v>
      </c>
      <c r="G43" s="8" t="e">
        <f>VLOOKUP(F43,$G$50:$H$52,2,FALSE)</f>
        <v>#N/A</v>
      </c>
      <c r="H43" s="8" t="e">
        <f>G43*E43</f>
        <v>#N/A</v>
      </c>
      <c r="I43" s="18"/>
    </row>
    <row r="44" spans="1:26" ht="15" customHeight="1" thickBot="1" x14ac:dyDescent="0.3">
      <c r="B44" s="14"/>
      <c r="C44" s="12"/>
      <c r="D44" s="13"/>
      <c r="E44" s="11">
        <f>SUM(U9:U22)</f>
        <v>0</v>
      </c>
      <c r="F44" s="22"/>
      <c r="G44" s="31"/>
      <c r="H44" s="32">
        <f>SUM(SUMIF(G40:G43,"&lt;=4",H40:H43))</f>
        <v>0</v>
      </c>
      <c r="I44" s="29"/>
    </row>
    <row r="45" spans="1:26" ht="15" customHeight="1" thickBot="1" x14ac:dyDescent="0.3">
      <c r="B45" s="156" t="s">
        <v>12</v>
      </c>
      <c r="C45" s="157"/>
      <c r="D45" s="158"/>
      <c r="E45" s="176">
        <f>SUM(E14, M14, E20, M20, E26, M26, E33, M33)</f>
        <v>127</v>
      </c>
      <c r="F45" s="177"/>
      <c r="G45" s="177"/>
      <c r="H45" s="177"/>
      <c r="I45" s="178"/>
    </row>
    <row r="46" spans="1:26" ht="15" customHeight="1" thickBot="1" x14ac:dyDescent="0.3">
      <c r="B46" s="156" t="s">
        <v>13</v>
      </c>
      <c r="C46" s="157"/>
      <c r="D46" s="158"/>
      <c r="E46" s="176">
        <f>SUM(SUMIF(F8:F12,"&lt;=F",E8:E12),SUMIF(N8:N12,"&lt;=F",M8:M12),SUMIF(F15:F19,"&lt;=F",E15:E19),SUMIF(N15:N19,"&lt;=F",M15:M19),SUMIF(F21:F25,"&lt;=F",E21:E25),SUMIF(N21:N24,"&lt;=F",M21:M24),SUMIF(F27:F32,"&lt;=F",E27:E32),SUMIF(N27:N31,"&lt;=F",M27:M31),SUMIF(F40:F43,"&lt;=F",E40:E43))</f>
        <v>0</v>
      </c>
      <c r="F46" s="177"/>
      <c r="G46" s="177"/>
      <c r="H46" s="177"/>
      <c r="I46" s="178"/>
    </row>
    <row r="47" spans="1:26" ht="15" customHeight="1" thickBot="1" x14ac:dyDescent="0.3">
      <c r="B47" s="44"/>
      <c r="C47" s="45"/>
      <c r="D47" s="46"/>
      <c r="E47" s="41"/>
      <c r="F47" s="42"/>
      <c r="G47" s="42"/>
      <c r="H47" s="42"/>
      <c r="I47" s="43"/>
    </row>
    <row r="48" spans="1:26" ht="15" customHeight="1" x14ac:dyDescent="0.25">
      <c r="B48" s="159" t="s">
        <v>14</v>
      </c>
      <c r="C48" s="160"/>
      <c r="D48" s="161"/>
      <c r="E48" s="170" t="str">
        <f>IFERROR(Z32/E46,"")</f>
        <v/>
      </c>
      <c r="F48" s="171"/>
      <c r="G48" s="171"/>
      <c r="H48" s="171"/>
      <c r="I48" s="172"/>
    </row>
    <row r="49" spans="2:17" ht="15" customHeight="1" thickBot="1" x14ac:dyDescent="0.3">
      <c r="B49" s="162"/>
      <c r="C49" s="163"/>
      <c r="D49" s="164"/>
      <c r="E49" s="173"/>
      <c r="F49" s="174"/>
      <c r="G49" s="174"/>
      <c r="H49" s="174"/>
      <c r="I49" s="175"/>
    </row>
    <row r="50" spans="2:17" ht="15" customHeight="1" x14ac:dyDescent="0.25">
      <c r="G50" t="s">
        <v>57</v>
      </c>
      <c r="H50">
        <v>3</v>
      </c>
    </row>
    <row r="51" spans="2:17" ht="15" customHeight="1" x14ac:dyDescent="0.25">
      <c r="G51" t="s">
        <v>58</v>
      </c>
      <c r="H51">
        <v>3.5</v>
      </c>
      <c r="J51" s="154"/>
      <c r="K51" s="154"/>
      <c r="L51" s="154"/>
      <c r="M51" s="154"/>
      <c r="N51" s="154"/>
      <c r="O51" s="154"/>
      <c r="P51" s="154"/>
      <c r="Q51" s="154"/>
    </row>
    <row r="52" spans="2:17" ht="15" customHeight="1" x14ac:dyDescent="0.25">
      <c r="G52" t="s">
        <v>59</v>
      </c>
      <c r="H52">
        <v>3</v>
      </c>
      <c r="J52" s="154"/>
      <c r="K52" s="154"/>
      <c r="L52" s="154"/>
      <c r="M52" s="154"/>
      <c r="N52" s="154"/>
      <c r="O52" s="154"/>
      <c r="P52" s="154"/>
      <c r="Q52" s="154"/>
    </row>
    <row r="53" spans="2:17" ht="15" customHeight="1" x14ac:dyDescent="0.25">
      <c r="J53" s="154"/>
      <c r="K53" s="154"/>
      <c r="L53" s="154"/>
      <c r="M53" s="154"/>
      <c r="N53" s="154"/>
      <c r="O53" s="154"/>
      <c r="P53" s="154"/>
      <c r="Q53" s="154"/>
    </row>
    <row r="54" spans="2:17" ht="15" customHeight="1" x14ac:dyDescent="0.25">
      <c r="J54" s="154"/>
      <c r="K54" s="154"/>
      <c r="L54" s="154"/>
      <c r="M54" s="154"/>
      <c r="N54" s="154"/>
      <c r="O54" s="154"/>
      <c r="P54" s="154"/>
      <c r="Q54" s="154"/>
    </row>
    <row r="55" spans="2:17" ht="15" customHeight="1" x14ac:dyDescent="0.25">
      <c r="J55" s="154"/>
      <c r="K55" s="154"/>
      <c r="L55" s="154"/>
      <c r="M55" s="154"/>
      <c r="N55" s="154"/>
      <c r="O55" s="154"/>
      <c r="P55" s="154"/>
      <c r="Q55" s="154"/>
    </row>
    <row r="56" spans="2:17" ht="15" customHeight="1" x14ac:dyDescent="0.25">
      <c r="J56" s="154"/>
      <c r="K56" s="154"/>
      <c r="L56" s="154"/>
      <c r="M56" s="154"/>
      <c r="N56" s="154"/>
      <c r="O56" s="154"/>
      <c r="P56" s="154"/>
      <c r="Q56" s="154"/>
    </row>
    <row r="57" spans="2:17" ht="15" customHeight="1" x14ac:dyDescent="0.25">
      <c r="J57" s="154"/>
      <c r="K57" s="154"/>
      <c r="L57" s="154"/>
      <c r="M57" s="154"/>
      <c r="N57" s="154"/>
      <c r="O57" s="154"/>
      <c r="P57" s="154"/>
      <c r="Q57" s="154"/>
    </row>
    <row r="58" spans="2:17" ht="15" customHeight="1" x14ac:dyDescent="0.25"/>
    <row r="59" spans="2:17" ht="15" customHeight="1" x14ac:dyDescent="0.25"/>
    <row r="60" spans="2:17" ht="15" customHeight="1" x14ac:dyDescent="0.25"/>
    <row r="61" spans="2:17" ht="15" customHeight="1" x14ac:dyDescent="0.25"/>
    <row r="106" spans="17:17" ht="15.75" x14ac:dyDescent="0.25">
      <c r="Q106" s="9"/>
    </row>
  </sheetData>
  <mergeCells count="38">
    <mergeCell ref="J13:K13"/>
    <mergeCell ref="A1:Q1"/>
    <mergeCell ref="A2:Q2"/>
    <mergeCell ref="A27:A33"/>
    <mergeCell ref="A21:A26"/>
    <mergeCell ref="L4:M4"/>
    <mergeCell ref="N4:O4"/>
    <mergeCell ref="B6:I6"/>
    <mergeCell ref="J6:Q6"/>
    <mergeCell ref="B7:D7"/>
    <mergeCell ref="J7:L7"/>
    <mergeCell ref="B19:I19"/>
    <mergeCell ref="A8:A14"/>
    <mergeCell ref="A15:A20"/>
    <mergeCell ref="B14:D14"/>
    <mergeCell ref="C4:D4"/>
    <mergeCell ref="J29:K29"/>
    <mergeCell ref="J30:K30"/>
    <mergeCell ref="J31:K31"/>
    <mergeCell ref="J24:K24"/>
    <mergeCell ref="J23:K23"/>
    <mergeCell ref="J25:K25"/>
    <mergeCell ref="I4:K4"/>
    <mergeCell ref="B45:D45"/>
    <mergeCell ref="B46:D46"/>
    <mergeCell ref="B48:D49"/>
    <mergeCell ref="B13:I13"/>
    <mergeCell ref="J12:K12"/>
    <mergeCell ref="E48:I49"/>
    <mergeCell ref="E46:I46"/>
    <mergeCell ref="E45:I45"/>
    <mergeCell ref="J32:Q32"/>
    <mergeCell ref="B12:C12"/>
    <mergeCell ref="B24:C24"/>
    <mergeCell ref="B25:C25"/>
    <mergeCell ref="B31:C31"/>
    <mergeCell ref="B32:C32"/>
    <mergeCell ref="J28:K28"/>
  </mergeCells>
  <hyperlinks>
    <hyperlink ref="L12" r:id="rId1" location="genedcoursestext" xr:uid="{00000000-0004-0000-0000-000000000000}"/>
    <hyperlink ref="D12" r:id="rId2" location="genedcoursestext" xr:uid="{00000000-0004-0000-0000-000001000000}"/>
    <hyperlink ref="L25" r:id="rId3" location="genedcoursestext" xr:uid="{00000000-0004-0000-0000-000002000000}"/>
    <hyperlink ref="L31" r:id="rId4" location="genedcoursestext" xr:uid="{00000000-0004-0000-0000-000003000000}"/>
    <hyperlink ref="D32" r:id="rId5" location="genedcoursestext" xr:uid="{00000000-0004-0000-0000-000004000000}"/>
  </hyperlinks>
  <pageMargins left="0.2" right="0.2" top="0.25" bottom="0.25" header="0" footer="0"/>
  <pageSetup orientation="landscape" r:id="rId6"/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9" name="Check Box 1">
              <controlPr defaultSize="0" autoFill="0" autoLine="0" autoPict="0">
                <anchor moveWithCells="1">
                  <from>
                    <xdr:col>9</xdr:col>
                    <xdr:colOff>381000</xdr:colOff>
                    <xdr:row>38</xdr:row>
                    <xdr:rowOff>114300</xdr:rowOff>
                  </from>
                  <to>
                    <xdr:col>11</xdr:col>
                    <xdr:colOff>400050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0" name="Check Box 2">
              <controlPr defaultSize="0" autoFill="0" autoLine="0" autoPict="0">
                <anchor moveWithCells="1">
                  <from>
                    <xdr:col>9</xdr:col>
                    <xdr:colOff>381000</xdr:colOff>
                    <xdr:row>40</xdr:row>
                    <xdr:rowOff>95250</xdr:rowOff>
                  </from>
                  <to>
                    <xdr:col>11</xdr:col>
                    <xdr:colOff>828675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1200150</xdr:colOff>
                    <xdr:row>38</xdr:row>
                    <xdr:rowOff>114300</xdr:rowOff>
                  </from>
                  <to>
                    <xdr:col>13</xdr:col>
                    <xdr:colOff>352425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2" name="Check Box 4">
              <controlPr defaultSize="0" autoFill="0" autoLine="0" autoPict="0">
                <anchor moveWithCells="1">
                  <from>
                    <xdr:col>11</xdr:col>
                    <xdr:colOff>1200150</xdr:colOff>
                    <xdr:row>40</xdr:row>
                    <xdr:rowOff>95250</xdr:rowOff>
                  </from>
                  <to>
                    <xdr:col>16</xdr:col>
                    <xdr:colOff>200025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3" name="Check Box 5">
              <controlPr defaultSize="0" autoFill="0" autoLine="0" autoPict="0">
                <anchor moveWithCells="1">
                  <from>
                    <xdr:col>9</xdr:col>
                    <xdr:colOff>381000</xdr:colOff>
                    <xdr:row>42</xdr:row>
                    <xdr:rowOff>114300</xdr:rowOff>
                  </from>
                  <to>
                    <xdr:col>11</xdr:col>
                    <xdr:colOff>238125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4" name="Check Box 6">
              <controlPr defaultSize="0" autoFill="0" autoLine="0" autoPict="0">
                <anchor moveWithCells="1">
                  <from>
                    <xdr:col>11</xdr:col>
                    <xdr:colOff>1200150</xdr:colOff>
                    <xdr:row>42</xdr:row>
                    <xdr:rowOff>114300</xdr:rowOff>
                  </from>
                  <to>
                    <xdr:col>16</xdr:col>
                    <xdr:colOff>238125</xdr:colOff>
                    <xdr:row>43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workbookViewId="0">
      <selection activeCell="A5" sqref="A5"/>
    </sheetView>
  </sheetViews>
  <sheetFormatPr defaultColWidth="8.85546875" defaultRowHeight="15" x14ac:dyDescent="0.25"/>
  <cols>
    <col min="1" max="1" width="12.28515625" customWidth="1"/>
    <col min="2" max="2" width="44.42578125" customWidth="1"/>
    <col min="3" max="3" width="12" customWidth="1"/>
  </cols>
  <sheetData>
    <row r="1" spans="1:4" x14ac:dyDescent="0.25">
      <c r="A1" s="201" t="s">
        <v>18</v>
      </c>
      <c r="B1" s="201"/>
      <c r="C1" s="201"/>
      <c r="D1" s="201"/>
    </row>
    <row r="2" spans="1:4" x14ac:dyDescent="0.25">
      <c r="A2" s="202" t="s">
        <v>112</v>
      </c>
      <c r="B2" s="202"/>
    </row>
    <row r="3" spans="1:4" x14ac:dyDescent="0.25">
      <c r="A3" t="s">
        <v>19</v>
      </c>
    </row>
    <row r="5" spans="1:4" x14ac:dyDescent="0.25">
      <c r="A5" t="s">
        <v>20</v>
      </c>
      <c r="B5" t="s">
        <v>21</v>
      </c>
      <c r="C5" t="s">
        <v>22</v>
      </c>
    </row>
    <row r="6" spans="1:4" x14ac:dyDescent="0.25">
      <c r="A6" t="s">
        <v>23</v>
      </c>
      <c r="B6" t="s">
        <v>24</v>
      </c>
      <c r="C6" t="s">
        <v>22</v>
      </c>
    </row>
    <row r="7" spans="1:4" x14ac:dyDescent="0.25">
      <c r="A7" t="s">
        <v>25</v>
      </c>
      <c r="B7" t="s">
        <v>26</v>
      </c>
      <c r="C7" t="s">
        <v>22</v>
      </c>
    </row>
    <row r="8" spans="1:4" x14ac:dyDescent="0.25">
      <c r="A8" t="s">
        <v>27</v>
      </c>
      <c r="B8" t="s">
        <v>28</v>
      </c>
      <c r="C8" t="s">
        <v>29</v>
      </c>
    </row>
    <row r="9" spans="1:4" x14ac:dyDescent="0.25">
      <c r="A9" t="s">
        <v>30</v>
      </c>
      <c r="B9" t="s">
        <v>31</v>
      </c>
      <c r="C9" t="s">
        <v>32</v>
      </c>
    </row>
    <row r="10" spans="1:4" x14ac:dyDescent="0.25">
      <c r="A10" t="s">
        <v>33</v>
      </c>
      <c r="B10" t="s">
        <v>34</v>
      </c>
      <c r="C10" t="s">
        <v>35</v>
      </c>
    </row>
    <row r="11" spans="1:4" x14ac:dyDescent="0.25">
      <c r="A11" t="s">
        <v>36</v>
      </c>
      <c r="B11" t="s">
        <v>37</v>
      </c>
      <c r="C11" t="s">
        <v>32</v>
      </c>
    </row>
    <row r="12" spans="1:4" x14ac:dyDescent="0.25">
      <c r="A12" t="s">
        <v>38</v>
      </c>
      <c r="B12" t="s">
        <v>39</v>
      </c>
      <c r="C12" t="s">
        <v>40</v>
      </c>
    </row>
    <row r="13" spans="1:4" x14ac:dyDescent="0.25">
      <c r="A13" t="s">
        <v>41</v>
      </c>
      <c r="B13" t="s">
        <v>42</v>
      </c>
      <c r="C13" t="s">
        <v>43</v>
      </c>
    </row>
    <row r="14" spans="1:4" x14ac:dyDescent="0.25">
      <c r="A14" t="s">
        <v>44</v>
      </c>
      <c r="B14" t="s">
        <v>45</v>
      </c>
      <c r="C14" t="s">
        <v>22</v>
      </c>
    </row>
    <row r="15" spans="1:4" x14ac:dyDescent="0.25">
      <c r="A15" t="s">
        <v>46</v>
      </c>
      <c r="B15" t="s">
        <v>47</v>
      </c>
      <c r="C15" t="s">
        <v>32</v>
      </c>
    </row>
    <row r="16" spans="1:4" x14ac:dyDescent="0.25">
      <c r="A16" t="s">
        <v>48</v>
      </c>
      <c r="B16" t="s">
        <v>49</v>
      </c>
      <c r="C16" t="s">
        <v>50</v>
      </c>
    </row>
    <row r="17" spans="1:3" x14ac:dyDescent="0.25">
      <c r="A17" t="s">
        <v>51</v>
      </c>
      <c r="B17" t="s">
        <v>52</v>
      </c>
      <c r="C17" t="s">
        <v>22</v>
      </c>
    </row>
    <row r="18" spans="1:3" x14ac:dyDescent="0.25">
      <c r="A18" t="s">
        <v>53</v>
      </c>
      <c r="B18" t="s">
        <v>54</v>
      </c>
      <c r="C18" t="s">
        <v>22</v>
      </c>
    </row>
    <row r="19" spans="1:3" x14ac:dyDescent="0.25">
      <c r="A19" t="s">
        <v>55</v>
      </c>
      <c r="B19" t="s">
        <v>56</v>
      </c>
      <c r="C19" t="s">
        <v>22</v>
      </c>
    </row>
  </sheetData>
  <mergeCells count="2">
    <mergeCell ref="A1:D1"/>
    <mergeCell ref="A2:B2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CpE</vt:lpstr>
      <vt:lpstr>CpE Tech Electives</vt:lpstr>
      <vt:lpstr>CpE!Print_Area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Anne Campbell</cp:lastModifiedBy>
  <cp:lastPrinted>2021-10-19T17:32:24Z</cp:lastPrinted>
  <dcterms:created xsi:type="dcterms:W3CDTF">2020-05-27T14:23:16Z</dcterms:created>
  <dcterms:modified xsi:type="dcterms:W3CDTF">2021-10-19T17:33:09Z</dcterms:modified>
</cp:coreProperties>
</file>