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mcha\Downloads\"/>
    </mc:Choice>
  </mc:AlternateContent>
  <xr:revisionPtr revIDLastSave="0" documentId="8_{CC182014-4372-43B8-9436-0A65D62F4483}" xr6:coauthVersionLast="45" xr6:coauthVersionMax="45" xr10:uidLastSave="{00000000-0000-0000-0000-000000000000}"/>
  <bookViews>
    <workbookView xWindow="1800" yWindow="1800" windowWidth="17280" windowHeight="8994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L21" i="1"/>
  <c r="L20" i="1"/>
  <c r="L19" i="1"/>
  <c r="L18" i="1"/>
  <c r="K21" i="1"/>
  <c r="K20" i="1"/>
  <c r="K19" i="1"/>
  <c r="K18" i="1"/>
  <c r="K17" i="1"/>
  <c r="M14" i="1"/>
  <c r="M13" i="1"/>
  <c r="M12" i="1"/>
  <c r="M11" i="1"/>
  <c r="L14" i="1"/>
  <c r="L13" i="1"/>
  <c r="L12" i="1"/>
  <c r="L11" i="1"/>
  <c r="K14" i="1"/>
  <c r="K13" i="1"/>
  <c r="K12" i="1"/>
  <c r="K11" i="1"/>
  <c r="K10" i="1"/>
  <c r="M7" i="1"/>
  <c r="M6" i="1"/>
  <c r="M5" i="1"/>
  <c r="L7" i="1"/>
  <c r="L6" i="1"/>
  <c r="L5" i="1"/>
  <c r="K7" i="1"/>
  <c r="K5" i="1"/>
  <c r="K4" i="1"/>
  <c r="K6" i="1"/>
  <c r="K3" i="1"/>
  <c r="K15" i="1" l="1"/>
  <c r="B48" i="1" s="1"/>
  <c r="K22" i="1"/>
  <c r="B62" i="1" s="1"/>
  <c r="K8" i="1"/>
  <c r="B30" i="1" s="1"/>
  <c r="D42" i="1"/>
  <c r="E42" i="1" s="1"/>
  <c r="E76" i="1" l="1"/>
  <c r="D19" i="1"/>
  <c r="E19" i="1" s="1"/>
  <c r="D13" i="1"/>
  <c r="E13" i="1" s="1"/>
  <c r="D12" i="1"/>
  <c r="E12" i="1" s="1"/>
  <c r="D57" i="1" l="1"/>
  <c r="E57" i="1" s="1"/>
  <c r="D58" i="1"/>
  <c r="E58" i="1" s="1"/>
  <c r="D59" i="1"/>
  <c r="E59" i="1" s="1"/>
  <c r="D60" i="1"/>
  <c r="E60" i="1" s="1"/>
  <c r="D56" i="1"/>
  <c r="B61" i="1"/>
  <c r="D39" i="1"/>
  <c r="E39" i="1" s="1"/>
  <c r="D40" i="1"/>
  <c r="E40" i="1" s="1"/>
  <c r="D41" i="1"/>
  <c r="E41" i="1" s="1"/>
  <c r="D43" i="1"/>
  <c r="E43" i="1" s="1"/>
  <c r="D44" i="1"/>
  <c r="E44" i="1" s="1"/>
  <c r="D45" i="1"/>
  <c r="E45" i="1" s="1"/>
  <c r="D46" i="1"/>
  <c r="E46" i="1" s="1"/>
  <c r="D38" i="1"/>
  <c r="B47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4" i="1"/>
  <c r="E14" i="1" s="1"/>
  <c r="D15" i="1"/>
  <c r="E15" i="1" s="1"/>
  <c r="D16" i="1"/>
  <c r="E16" i="1" s="1"/>
  <c r="D17" i="1"/>
  <c r="E17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" i="1"/>
  <c r="B29" i="1"/>
  <c r="D61" i="1" l="1"/>
  <c r="L17" i="1"/>
  <c r="L22" i="1" s="1"/>
  <c r="D62" i="1" s="1"/>
  <c r="E38" i="1"/>
  <c r="M10" i="1" s="1"/>
  <c r="M15" i="1" s="1"/>
  <c r="E48" i="1" s="1"/>
  <c r="L10" i="1"/>
  <c r="L15" i="1" s="1"/>
  <c r="D48" i="1" s="1"/>
  <c r="L4" i="1"/>
  <c r="L3" i="1"/>
  <c r="D29" i="1"/>
  <c r="E47" i="1"/>
  <c r="E71" i="1"/>
  <c r="E3" i="1"/>
  <c r="E29" i="1" s="1"/>
  <c r="E34" i="1" s="1"/>
  <c r="E56" i="1"/>
  <c r="D47" i="1"/>
  <c r="E52" i="1" l="1"/>
  <c r="E53" i="1"/>
  <c r="E61" i="1"/>
  <c r="E66" i="1" s="1"/>
  <c r="M17" i="1"/>
  <c r="M22" i="1" s="1"/>
  <c r="E62" i="1" s="1"/>
  <c r="E67" i="1" s="1"/>
  <c r="L8" i="1"/>
  <c r="D30" i="1" s="1"/>
  <c r="M4" i="1"/>
  <c r="M3" i="1"/>
  <c r="E70" i="1" l="1"/>
  <c r="E72" i="1" s="1"/>
  <c r="M8" i="1"/>
  <c r="E30" i="1" s="1"/>
  <c r="E35" i="1" s="1"/>
  <c r="E75" i="1" l="1"/>
  <c r="E77" i="1" s="1"/>
</calcChain>
</file>

<file path=xl/sharedStrings.xml><?xml version="1.0" encoding="utf-8"?>
<sst xmlns="http://schemas.openxmlformats.org/spreadsheetml/2006/main" count="74" uniqueCount="69">
  <si>
    <t>W</t>
  </si>
  <si>
    <t>I.  PROFESSIONAL STUDIES
    (Required in 4 Year Plan of Study)</t>
  </si>
  <si>
    <t>Credits</t>
  </si>
  <si>
    <t>Grade Earned</t>
  </si>
  <si>
    <t>Grade Points Earned</t>
  </si>
  <si>
    <t>ANTH 111 Intro to Anthropology or Soc.110</t>
  </si>
  <si>
    <t>COMM 110 Fundamentals of Public Speaking</t>
  </si>
  <si>
    <t>ECON 105 Elements of Economics</t>
  </si>
  <si>
    <t>*ENGL 110 College of Composition I</t>
  </si>
  <si>
    <t>ENGL 120 College of Composition II</t>
  </si>
  <si>
    <t>*HD&amp;E 189 Skills for Academic Success</t>
  </si>
  <si>
    <t>HNES 141 Food Sanitation and Safety</t>
  </si>
  <si>
    <t>HNES 291 Introduction to Dietetics</t>
  </si>
  <si>
    <t>HNES 251 Nutrition, Growth and Development</t>
  </si>
  <si>
    <t xml:space="preserve">*MATH 103 or MATH 104 </t>
  </si>
  <si>
    <t>PSYC 111 Introduction to Psychology</t>
  </si>
  <si>
    <t>PSYC 211 Introduction to Behavior Modification
 or PYSC 280 Introduction to Health Psychology</t>
  </si>
  <si>
    <t>STAT 330</t>
  </si>
  <si>
    <t>Humanities</t>
  </si>
  <si>
    <t>Totals</t>
  </si>
  <si>
    <t>A</t>
  </si>
  <si>
    <t>B</t>
  </si>
  <si>
    <t>C</t>
  </si>
  <si>
    <t>D</t>
  </si>
  <si>
    <t>F</t>
  </si>
  <si>
    <t>IP</t>
  </si>
  <si>
    <t>P/F</t>
  </si>
  <si>
    <t>SS</t>
  </si>
  <si>
    <t>Grade Point Earned</t>
  </si>
  <si>
    <t>Grade Point Average in Professional Studies:</t>
  </si>
  <si>
    <t>(Total Grade points earned / Total Credits Completed)</t>
  </si>
  <si>
    <t>N/A</t>
  </si>
  <si>
    <t>II. SCIENCE (Natural &amp; Physical) (Required in 4 year Plan of Study)</t>
  </si>
  <si>
    <t>Total</t>
  </si>
  <si>
    <t>BIOL 220 Human Anatomy and Physiology I</t>
  </si>
  <si>
    <t>BIOL 221 Human Anatomy and Physiology II</t>
  </si>
  <si>
    <t>BIOL 221L Human Anatomy and Physiology II Lab</t>
  </si>
  <si>
    <t xml:space="preserve">CHEM 260 Elements of Biochemistry </t>
  </si>
  <si>
    <t xml:space="preserve">HNES 250 Nutrition Science </t>
  </si>
  <si>
    <t>MICR 202 Intro Microbiology</t>
  </si>
  <si>
    <t>MICR 202L Intro Microbiology Lab</t>
  </si>
  <si>
    <t>Grade Point Average in Science Studies:</t>
  </si>
  <si>
    <r>
      <t>(Total Grade point earned / Total Credits Completed) (</t>
    </r>
    <r>
      <rPr>
        <b/>
        <sz val="11"/>
        <color theme="1"/>
        <rFont val="Calibri"/>
        <family val="2"/>
        <scheme val="minor"/>
      </rPr>
      <t>2.75</t>
    </r>
    <r>
      <rPr>
        <sz val="11"/>
        <color theme="1"/>
        <rFont val="Calibri"/>
        <family val="2"/>
        <scheme val="minor"/>
      </rPr>
      <t xml:space="preserve"> is required)</t>
    </r>
  </si>
  <si>
    <t>III. ELECTIVES (not required in 4 year plan of study)</t>
  </si>
  <si>
    <t>Grade Point Average in Electives:</t>
  </si>
  <si>
    <t xml:space="preserve">(Total Grade point earned / Total Credits Completed) </t>
  </si>
  <si>
    <t>CUMULATIVE GPA (Including all colleges &amp; universities attended)</t>
  </si>
  <si>
    <t>Total grade point earned (Professional Studies + Science + Electives)</t>
  </si>
  <si>
    <t>Total credit earned (Professional Studies + Science + Electives)</t>
  </si>
  <si>
    <t>Cumulative grade point average based on 4.0 system (Total grade points earned + total credits completed) (3.0 is required)</t>
  </si>
  <si>
    <t>HNES 261 Food Selection and Preparation Principles</t>
  </si>
  <si>
    <t>HNES 261L Food Selection and Preparation Principles Laboratory</t>
  </si>
  <si>
    <t>CHEM 117 Chemical Concepts and Applications</t>
  </si>
  <si>
    <t>BIOL 220L Human Anatomy and Physiology I Lab or CHEM117L Chemical Concepts and Applications Lab</t>
  </si>
  <si>
    <t>Totals Exculde P/F, IP, N/A, &amp;SS</t>
  </si>
  <si>
    <t>(Total Grade points earned / Total Credits Completed) Exculde P/F, IP, &amp; SS)</t>
  </si>
  <si>
    <t>Professional Studies</t>
  </si>
  <si>
    <t>Science</t>
  </si>
  <si>
    <r>
      <t>(Total Grade point earned / Total Credits Completed) (</t>
    </r>
    <r>
      <rPr>
        <b/>
        <sz val="11"/>
        <color theme="1"/>
        <rFont val="Calibri"/>
        <family val="2"/>
        <scheme val="minor"/>
      </rPr>
      <t>2.75</t>
    </r>
    <r>
      <rPr>
        <sz val="11"/>
        <color theme="1"/>
        <rFont val="Calibri"/>
        <family val="2"/>
        <scheme val="minor"/>
      </rPr>
      <t xml:space="preserve"> is required) Exclude P/F, IP, W, &amp;SS)</t>
    </r>
  </si>
  <si>
    <t>Totals that Exclude P/F, IP, W, &amp; SS</t>
  </si>
  <si>
    <t>Electives</t>
  </si>
  <si>
    <t>(Total Grade point earned / Total Credits Completed) Exclude P/F, IP, W, &amp; SS</t>
  </si>
  <si>
    <t xml:space="preserve">Electives: </t>
  </si>
  <si>
    <t xml:space="preserve">Science Studies: </t>
  </si>
  <si>
    <t xml:space="preserve">Professional Studies (Other Dietetics related courses): </t>
  </si>
  <si>
    <t>CUMULATIVE GPA (Including all colleges &amp; universities attended) Exclude P/F, IP, W, &amp; SS</t>
  </si>
  <si>
    <t>Total that Exclude P/F, IP, W, N/A, &amp;SS</t>
  </si>
  <si>
    <t>Electives/Additional Courses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</si>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</sst>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2" borderId="0" xfId="0" applyFill="1" applyProtection="1"/>
    <xf numFmtId="0" fontId="1" fillId="2" borderId="0" xfId="0" applyFont="1" applyFill="1" applyProtection="1"/>
    <xf numFmtId="164" fontId="0" fillId="2" borderId="0" xfId="0" applyNumberFormat="1" applyFill="1" applyProtection="1"/>
    <xf numFmtId="1" fontId="0" fillId="2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charlton/Downloads/Curriculum_Guide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 t="str">
            <v>A</v>
          </cell>
          <cell r="B2">
            <v>4</v>
          </cell>
        </row>
        <row r="3">
          <cell r="A3" t="str">
            <v>B</v>
          </cell>
          <cell r="B3">
            <v>3</v>
          </cell>
        </row>
        <row r="4">
          <cell r="A4" t="str">
            <v>C</v>
          </cell>
          <cell r="B4">
            <v>2</v>
          </cell>
        </row>
        <row r="5">
          <cell r="A5" t="str">
            <v>D</v>
          </cell>
          <cell r="B5">
            <v>1</v>
          </cell>
        </row>
        <row r="6">
          <cell r="A6" t="str">
            <v>F</v>
          </cell>
          <cell r="B6">
            <v>0</v>
          </cell>
        </row>
        <row r="7">
          <cell r="A7" t="str">
            <v>IP</v>
          </cell>
        </row>
        <row r="8">
          <cell r="A8" t="str">
            <v>P/F</v>
          </cell>
        </row>
        <row r="9">
          <cell r="A9" t="str">
            <v>SS</v>
          </cell>
        </row>
        <row r="10">
          <cell r="A10" t="str">
            <v>W</v>
          </cell>
        </row>
        <row r="11">
          <cell r="A11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zoomScaleNormal="100" workbookViewId="0">
      <pane ySplit="1" topLeftCell="A2" activePane="bottomLeft" state="frozen"/>
      <selection pane="bottomLeft" activeCell="B19" sqref="B19"/>
    </sheetView>
  </sheetViews>
  <sheetFormatPr defaultColWidth="9.15625" defaultRowHeight="14.4" x14ac:dyDescent="0.55000000000000004"/>
  <cols>
    <col min="1" max="1" width="71.26171875" style="1" bestFit="1" customWidth="1"/>
    <col min="2" max="2" width="9.15625" style="1"/>
    <col min="3" max="3" width="12.83984375" style="1" bestFit="1" customWidth="1"/>
    <col min="4" max="4" width="19.15625" style="1" hidden="1" customWidth="1"/>
    <col min="5" max="9" width="9.15625" style="1"/>
    <col min="10" max="13" width="0" style="1" hidden="1" customWidth="1"/>
    <col min="14" max="16384" width="9.15625" style="1"/>
  </cols>
  <sheetData>
    <row r="1" spans="1:13" x14ac:dyDescent="0.55000000000000004">
      <c r="A1" s="3"/>
      <c r="B1" s="4" t="s">
        <v>2</v>
      </c>
      <c r="C1" s="4" t="s">
        <v>3</v>
      </c>
      <c r="D1" s="4" t="s">
        <v>4</v>
      </c>
      <c r="E1" s="4" t="s">
        <v>28</v>
      </c>
    </row>
    <row r="2" spans="1:13" ht="28.8" x14ac:dyDescent="0.55000000000000004">
      <c r="A2" s="5" t="s">
        <v>1</v>
      </c>
      <c r="B2" s="3"/>
    </row>
    <row r="3" spans="1:13" x14ac:dyDescent="0.55000000000000004">
      <c r="A3" s="3" t="s">
        <v>5</v>
      </c>
      <c r="B3" s="3">
        <v>3</v>
      </c>
      <c r="D3" s="1" t="e">
        <f>VLOOKUP(C3,Sheet2!$A$2:$B$11,2,FALSE)</f>
        <v>#N/A</v>
      </c>
      <c r="E3" s="1" t="e">
        <f>B3*D3</f>
        <v>#N/A</v>
      </c>
      <c r="J3" s="1" t="s">
        <v>56</v>
      </c>
      <c r="K3" s="3">
        <f>SUMIF(C3:C28,"A",B3:B28)</f>
        <v>0</v>
      </c>
      <c r="L3" s="3">
        <f>SUMIF($C$3:$C$28,"A",$D$3:$D$28)</f>
        <v>0</v>
      </c>
      <c r="M3" s="3">
        <f>SUMIF($C$3:$C$28,"A",$E$3:$E$28)</f>
        <v>0</v>
      </c>
    </row>
    <row r="4" spans="1:13" x14ac:dyDescent="0.55000000000000004">
      <c r="A4" s="3" t="s">
        <v>6</v>
      </c>
      <c r="B4" s="3">
        <v>3</v>
      </c>
      <c r="D4" s="1" t="e">
        <f>VLOOKUP(C4,Sheet2!$A$2:$B$11,2,FALSE)</f>
        <v>#N/A</v>
      </c>
      <c r="E4" s="1" t="e">
        <f>B4*D4</f>
        <v>#N/A</v>
      </c>
      <c r="K4" s="3">
        <f>SUMIF(C3:C28,"B",B3:B28)</f>
        <v>0</v>
      </c>
      <c r="L4" s="3">
        <f>SUMIF($C$3:$C$28,"B",$D$3:$D$28)</f>
        <v>0</v>
      </c>
      <c r="M4" s="3">
        <f>SUMIF($C$3:$C$28,"B",$E$3:$E$28)</f>
        <v>0</v>
      </c>
    </row>
    <row r="5" spans="1:13" x14ac:dyDescent="0.55000000000000004">
      <c r="A5" s="3" t="s">
        <v>7</v>
      </c>
      <c r="B5" s="3">
        <v>3</v>
      </c>
      <c r="D5" s="1" t="e">
        <f>VLOOKUP(C5,Sheet2!$A$2:$B$11,2,FALSE)</f>
        <v>#N/A</v>
      </c>
      <c r="E5" s="1" t="e">
        <f t="shared" ref="E5:E28" si="0">B5*D5</f>
        <v>#N/A</v>
      </c>
      <c r="K5" s="3">
        <f>SUMIF(C3:C28,"C",B3:B28)</f>
        <v>0</v>
      </c>
      <c r="L5" s="3">
        <f>SUMIF($C$3:$C$28,"C",$D$3:$D$28)</f>
        <v>0</v>
      </c>
      <c r="M5" s="3">
        <f>SUMIF($C$3:$C$28,"C",$E$3:$E$28)</f>
        <v>0</v>
      </c>
    </row>
    <row r="6" spans="1:13" x14ac:dyDescent="0.55000000000000004">
      <c r="A6" s="3" t="s">
        <v>8</v>
      </c>
      <c r="B6" s="3">
        <v>3</v>
      </c>
      <c r="D6" s="1" t="e">
        <f>VLOOKUP(C6,Sheet2!$A$2:$B$11,2,FALSE)</f>
        <v>#N/A</v>
      </c>
      <c r="E6" s="3" t="e">
        <f t="shared" si="0"/>
        <v>#N/A</v>
      </c>
      <c r="K6" s="3">
        <f>SUMIF(C6:C31,"D",B6:B31)</f>
        <v>0</v>
      </c>
      <c r="L6" s="3">
        <f>SUMIF($C$3:$C$28,"D",$D$3:$D$28)</f>
        <v>0</v>
      </c>
      <c r="M6" s="3">
        <f>SUMIF($C$3:$C$28,"D",$E$3:$E$28)</f>
        <v>0</v>
      </c>
    </row>
    <row r="7" spans="1:13" x14ac:dyDescent="0.55000000000000004">
      <c r="A7" s="3" t="s">
        <v>9</v>
      </c>
      <c r="B7" s="3">
        <v>3</v>
      </c>
      <c r="D7" s="1" t="e">
        <f>VLOOKUP(C7,Sheet2!$A$2:$B$11,2,FALSE)</f>
        <v>#N/A</v>
      </c>
      <c r="E7" s="3" t="e">
        <f t="shared" si="0"/>
        <v>#N/A</v>
      </c>
      <c r="K7" s="3">
        <f>SUMIF(C3:C28,"D",B3:B28)</f>
        <v>0</v>
      </c>
      <c r="L7" s="3">
        <f>SUMIF($C$3:$C$28,"F",$D$3:$D$28)</f>
        <v>0</v>
      </c>
      <c r="M7" s="3">
        <f>SUMIF($C$3:$C$28,"F",$E$3:$E$28)</f>
        <v>0</v>
      </c>
    </row>
    <row r="8" spans="1:13" x14ac:dyDescent="0.55000000000000004">
      <c r="A8" s="3" t="s">
        <v>10</v>
      </c>
      <c r="B8" s="3">
        <v>1</v>
      </c>
      <c r="D8" s="1" t="e">
        <f>VLOOKUP(C8,Sheet2!$A$2:$B$11,2,FALSE)</f>
        <v>#N/A</v>
      </c>
      <c r="E8" s="3" t="e">
        <f t="shared" si="0"/>
        <v>#N/A</v>
      </c>
      <c r="K8" s="1">
        <f>SUM(K3:K7)</f>
        <v>0</v>
      </c>
      <c r="L8" s="1">
        <f>SUM(L3:L7)</f>
        <v>0</v>
      </c>
      <c r="M8" s="1">
        <f>SUM(M3:M7)</f>
        <v>0</v>
      </c>
    </row>
    <row r="9" spans="1:13" x14ac:dyDescent="0.55000000000000004">
      <c r="A9" s="3" t="s">
        <v>11</v>
      </c>
      <c r="B9" s="3">
        <v>1</v>
      </c>
      <c r="D9" s="1" t="e">
        <f>VLOOKUP(C9,Sheet2!$A$2:$B$11,2,FALSE)</f>
        <v>#N/A</v>
      </c>
      <c r="E9" s="3" t="e">
        <f t="shared" si="0"/>
        <v>#N/A</v>
      </c>
    </row>
    <row r="10" spans="1:13" x14ac:dyDescent="0.55000000000000004">
      <c r="A10" s="3" t="s">
        <v>12</v>
      </c>
      <c r="B10" s="3">
        <v>1</v>
      </c>
      <c r="D10" s="1" t="e">
        <f>VLOOKUP(C10,Sheet2!$A$2:$B$11,2,FALSE)</f>
        <v>#N/A</v>
      </c>
      <c r="E10" s="3" t="e">
        <f t="shared" si="0"/>
        <v>#N/A</v>
      </c>
      <c r="J10" s="1" t="s">
        <v>57</v>
      </c>
      <c r="K10" s="3">
        <f>SUMIF($C$38:$C$46,"A",$B$38:$B$46)</f>
        <v>0</v>
      </c>
      <c r="L10" s="3">
        <f>SUMIF($C$38:$C$46,"A",$D$38:$D$46)</f>
        <v>0</v>
      </c>
      <c r="M10" s="3">
        <f>SUMIF($C$38:$C$46,"A",$E$38:$E$46)</f>
        <v>0</v>
      </c>
    </row>
    <row r="11" spans="1:13" x14ac:dyDescent="0.55000000000000004">
      <c r="A11" s="3" t="s">
        <v>13</v>
      </c>
      <c r="B11" s="3">
        <v>3</v>
      </c>
      <c r="D11" s="1" t="e">
        <f>VLOOKUP(C11,Sheet2!$A$2:$B$11,2,FALSE)</f>
        <v>#N/A</v>
      </c>
      <c r="E11" s="3" t="e">
        <f t="shared" si="0"/>
        <v>#N/A</v>
      </c>
      <c r="K11" s="3">
        <f>SUMIF($C$38:$C$46,"B",$B$38:$B$46)</f>
        <v>0</v>
      </c>
      <c r="L11" s="3">
        <f>SUMIF($C$38:$C$46,"B",$D$38:$D$46)</f>
        <v>0</v>
      </c>
      <c r="M11" s="3">
        <f>SUMIF($C$38:$C$46,"B",$E$38:$E$46)</f>
        <v>0</v>
      </c>
    </row>
    <row r="12" spans="1:13" x14ac:dyDescent="0.55000000000000004">
      <c r="A12" s="3" t="s">
        <v>50</v>
      </c>
      <c r="B12" s="3">
        <v>3</v>
      </c>
      <c r="D12" s="1" t="e">
        <f>VLOOKUP(C12,[1]Sheet2!$A$2:$B$11,2,FALSE)</f>
        <v>#N/A</v>
      </c>
      <c r="E12" s="3" t="e">
        <f t="shared" si="0"/>
        <v>#N/A</v>
      </c>
      <c r="K12" s="3">
        <f>SUMIF($C$38:$C$46,"C",$B$38:$B$46)</f>
        <v>0</v>
      </c>
      <c r="L12" s="3">
        <f>SUMIF($C$38:$C$46,"C",$D$38:$D$46)</f>
        <v>0</v>
      </c>
      <c r="M12" s="3">
        <f>SUMIF($C$38:$C$46,"C",$E$38:$E$46)</f>
        <v>0</v>
      </c>
    </row>
    <row r="13" spans="1:13" x14ac:dyDescent="0.55000000000000004">
      <c r="A13" s="3" t="s">
        <v>51</v>
      </c>
      <c r="B13" s="3">
        <v>2</v>
      </c>
      <c r="D13" s="1" t="e">
        <f>VLOOKUP(C13,[1]Sheet2!$A$2:$B$11,2,FALSE)</f>
        <v>#N/A</v>
      </c>
      <c r="E13" s="3" t="e">
        <f t="shared" si="0"/>
        <v>#N/A</v>
      </c>
      <c r="K13" s="3">
        <f>SUMIF($C$38:$C$46,"D",$B$38:$B$46)</f>
        <v>0</v>
      </c>
      <c r="L13" s="3">
        <f>SUMIF($C$38:$C$46,"D",$D$38:$D$46)</f>
        <v>0</v>
      </c>
      <c r="M13" s="3">
        <f>SUMIF($C$38:$C$46,"D",$E$38:$E$46)</f>
        <v>0</v>
      </c>
    </row>
    <row r="14" spans="1:13" x14ac:dyDescent="0.55000000000000004">
      <c r="A14" s="3" t="s">
        <v>14</v>
      </c>
      <c r="B14" s="3">
        <v>3</v>
      </c>
      <c r="D14" s="1" t="e">
        <f>VLOOKUP(C14,Sheet2!$A$2:$B$11,2,FALSE)</f>
        <v>#N/A</v>
      </c>
      <c r="E14" s="3" t="e">
        <f t="shared" si="0"/>
        <v>#N/A</v>
      </c>
      <c r="K14" s="3">
        <f>SUMIF($C$38:$C$46,"F",$B$38:$B$46)</f>
        <v>0</v>
      </c>
      <c r="L14" s="3">
        <f>SUMIF($C$38:$C$46,"F",$D$38:$D$46)</f>
        <v>0</v>
      </c>
      <c r="M14" s="3">
        <f>SUMIF($C$38:$C$46,"D",$E$38:$F$46)</f>
        <v>0</v>
      </c>
    </row>
    <row r="15" spans="1:13" x14ac:dyDescent="0.55000000000000004">
      <c r="A15" s="3" t="s">
        <v>15</v>
      </c>
      <c r="B15" s="3">
        <v>3</v>
      </c>
      <c r="D15" s="1" t="e">
        <f>VLOOKUP(C15,Sheet2!$A$2:$B$11,2,FALSE)</f>
        <v>#N/A</v>
      </c>
      <c r="E15" s="3" t="e">
        <f t="shared" si="0"/>
        <v>#N/A</v>
      </c>
      <c r="K15" s="1">
        <f>SUM(K10:K14)</f>
        <v>0</v>
      </c>
      <c r="L15" s="1">
        <f>SUM(L10:L14)</f>
        <v>0</v>
      </c>
      <c r="M15" s="1">
        <f>SUM(M10:M14)</f>
        <v>0</v>
      </c>
    </row>
    <row r="16" spans="1:13" ht="28.8" x14ac:dyDescent="0.55000000000000004">
      <c r="A16" s="6" t="s">
        <v>16</v>
      </c>
      <c r="B16" s="3">
        <v>3</v>
      </c>
      <c r="D16" s="1" t="e">
        <f>VLOOKUP(C16,Sheet2!$A$2:$B$11,2,FALSE)</f>
        <v>#N/A</v>
      </c>
      <c r="E16" s="3" t="e">
        <f t="shared" si="0"/>
        <v>#N/A</v>
      </c>
    </row>
    <row r="17" spans="1:13" x14ac:dyDescent="0.55000000000000004">
      <c r="A17" s="3" t="s">
        <v>17</v>
      </c>
      <c r="B17" s="3">
        <v>3</v>
      </c>
      <c r="D17" s="1" t="e">
        <f>VLOOKUP(C17,Sheet2!$A$2:$B$11,2,FALSE)</f>
        <v>#N/A</v>
      </c>
      <c r="E17" s="3" t="e">
        <f t="shared" si="0"/>
        <v>#N/A</v>
      </c>
      <c r="J17" s="1" t="s">
        <v>60</v>
      </c>
      <c r="K17" s="3">
        <f>SUMIF($C$56:$C$60,"A",$B$56:$B$60)</f>
        <v>0</v>
      </c>
      <c r="L17" s="3">
        <f>SUMIF($C$56:$C$60,"A",$D$56:$D$60)</f>
        <v>0</v>
      </c>
      <c r="M17" s="3">
        <f>SUMIF($C$56:$C$60,"A",$E$56:$E$60)</f>
        <v>0</v>
      </c>
    </row>
    <row r="18" spans="1:13" x14ac:dyDescent="0.55000000000000004">
      <c r="A18" s="4" t="s">
        <v>18</v>
      </c>
      <c r="B18" s="3"/>
      <c r="E18" s="3"/>
      <c r="K18" s="3">
        <f>SUMIF($C$56:$C$60,"B",$B$56:$B$60)</f>
        <v>0</v>
      </c>
      <c r="L18" s="3">
        <f>SUMIF($C$56:$C$60,"B",$D$56:$D$60)</f>
        <v>0</v>
      </c>
      <c r="M18" s="3">
        <f>SUMIF($C$56:$C$60,"B",$E$56:$E$60)</f>
        <v>0</v>
      </c>
    </row>
    <row r="19" spans="1:13" x14ac:dyDescent="0.55000000000000004">
      <c r="A19" s="2"/>
      <c r="D19" s="1" t="e">
        <f>VLOOKUP(C19,[1]Sheet2!$A$2:$B$11,2,FALSE)</f>
        <v>#N/A</v>
      </c>
      <c r="E19" s="3" t="e">
        <f t="shared" ref="E19" si="1">B19*D19</f>
        <v>#N/A</v>
      </c>
      <c r="K19" s="3">
        <f>SUMIF($C$56:$C$60,"C",$B$56:$B$60)</f>
        <v>0</v>
      </c>
      <c r="L19" s="3">
        <f>SUMIF($C$56:$C$60,"C",$D$56:$D$60)</f>
        <v>0</v>
      </c>
      <c r="M19" s="3">
        <f>SUMIF($C$56:$C$60,"C",$E$56:$E$60)</f>
        <v>0</v>
      </c>
    </row>
    <row r="20" spans="1:13" x14ac:dyDescent="0.55000000000000004">
      <c r="D20" s="1" t="e">
        <f>VLOOKUP(C20,Sheet2!$A$2:$B$11,2,FALSE)</f>
        <v>#N/A</v>
      </c>
      <c r="E20" s="3" t="e">
        <f t="shared" si="0"/>
        <v>#N/A</v>
      </c>
      <c r="K20" s="3">
        <f>SUMIF($C$56:$C$60,"D",$B$56:$B$60)</f>
        <v>0</v>
      </c>
      <c r="L20" s="3">
        <f>SUMIF($C$56:$C$60,"D",$D$56:$D$60)</f>
        <v>0</v>
      </c>
      <c r="M20" s="3">
        <f>SUMIF($C$56:$C$60,"D",$E$56:$E$60)</f>
        <v>0</v>
      </c>
    </row>
    <row r="21" spans="1:13" x14ac:dyDescent="0.55000000000000004">
      <c r="A21" s="1" t="s">
        <v>68</v>
      </c>
      <c r="D21" s="1" t="e">
        <f>VLOOKUP(C21,Sheet2!$A$2:$B$11,2,FALSE)</f>
        <v>#N/A</v>
      </c>
      <c r="E21" s="3" t="e">
        <f t="shared" si="0"/>
        <v>#N/A</v>
      </c>
      <c r="K21" s="3">
        <f>SUMIF($C$56:$C$60,"F",$B$56:$B$60)</f>
        <v>0</v>
      </c>
      <c r="L21" s="3">
        <f>SUMIF($C$56:$C$60,"F",$D$56:$D$60)</f>
        <v>0</v>
      </c>
      <c r="M21" s="3">
        <f>SUMIF($C$56:$C$60,"F",$E$56:$E$60)</f>
        <v>0</v>
      </c>
    </row>
    <row r="22" spans="1:13" x14ac:dyDescent="0.55000000000000004">
      <c r="A22" s="4" t="s">
        <v>67</v>
      </c>
      <c r="K22" s="1">
        <f>SUM(K17:K21)</f>
        <v>0</v>
      </c>
      <c r="L22" s="1">
        <f>SUM(L17:L21)</f>
        <v>0</v>
      </c>
      <c r="M22" s="1">
        <f>SUM(M17:M21)</f>
        <v>0</v>
      </c>
    </row>
    <row r="23" spans="1:13" x14ac:dyDescent="0.55000000000000004">
      <c r="B23" s="3"/>
      <c r="D23" s="1" t="e">
        <f>VLOOKUP(C23,Sheet2!$A$2:$B$11,2,FALSE)</f>
        <v>#N/A</v>
      </c>
      <c r="E23" s="3" t="e">
        <f t="shared" si="0"/>
        <v>#N/A</v>
      </c>
    </row>
    <row r="24" spans="1:13" x14ac:dyDescent="0.55000000000000004">
      <c r="B24" s="3"/>
      <c r="D24" s="1" t="e">
        <f>VLOOKUP(C24,Sheet2!$A$2:$B$11,2,FALSE)</f>
        <v>#N/A</v>
      </c>
      <c r="E24" s="3" t="e">
        <f t="shared" si="0"/>
        <v>#N/A</v>
      </c>
    </row>
    <row r="25" spans="1:13" x14ac:dyDescent="0.55000000000000004">
      <c r="B25" s="3"/>
      <c r="D25" s="1" t="e">
        <f>VLOOKUP(C25,Sheet2!$A$2:$B$11,2,FALSE)</f>
        <v>#N/A</v>
      </c>
      <c r="E25" s="3" t="e">
        <f t="shared" si="0"/>
        <v>#N/A</v>
      </c>
    </row>
    <row r="26" spans="1:13" x14ac:dyDescent="0.55000000000000004">
      <c r="B26" s="3"/>
      <c r="D26" s="1" t="e">
        <f>VLOOKUP(C26,Sheet2!$A$2:$B$11,2,FALSE)</f>
        <v>#N/A</v>
      </c>
      <c r="E26" s="3" t="e">
        <f t="shared" si="0"/>
        <v>#N/A</v>
      </c>
    </row>
    <row r="27" spans="1:13" x14ac:dyDescent="0.55000000000000004">
      <c r="B27" s="3"/>
      <c r="D27" s="1" t="e">
        <f>VLOOKUP(C27,Sheet2!$A$2:$B$11,2,FALSE)</f>
        <v>#N/A</v>
      </c>
      <c r="E27" s="3" t="e">
        <f t="shared" si="0"/>
        <v>#N/A</v>
      </c>
    </row>
    <row r="28" spans="1:13" x14ac:dyDescent="0.55000000000000004">
      <c r="B28" s="3"/>
      <c r="D28" s="1" t="e">
        <f>VLOOKUP(C28,Sheet2!$A$2:$B$11,2,FALSE)</f>
        <v>#N/A</v>
      </c>
      <c r="E28" s="3" t="e">
        <f t="shared" si="0"/>
        <v>#N/A</v>
      </c>
    </row>
    <row r="29" spans="1:13" x14ac:dyDescent="0.55000000000000004">
      <c r="A29" s="3" t="s">
        <v>19</v>
      </c>
      <c r="B29" s="3">
        <f>SUM(B3:B28)</f>
        <v>38</v>
      </c>
      <c r="D29" s="1" t="e">
        <f>SUM(D3:D28)</f>
        <v>#N/A</v>
      </c>
      <c r="E29" s="3" t="e">
        <f>SUM(E3:E28)</f>
        <v>#N/A</v>
      </c>
    </row>
    <row r="30" spans="1:13" x14ac:dyDescent="0.55000000000000004">
      <c r="A30" s="3" t="s">
        <v>54</v>
      </c>
      <c r="B30" s="3">
        <f>K8</f>
        <v>0</v>
      </c>
      <c r="D30" s="1">
        <f>SUM(L8)</f>
        <v>0</v>
      </c>
      <c r="E30" s="3">
        <f>SUM(M8)</f>
        <v>0</v>
      </c>
    </row>
    <row r="32" spans="1:13" x14ac:dyDescent="0.55000000000000004">
      <c r="A32" s="4" t="s">
        <v>64</v>
      </c>
      <c r="B32" s="3"/>
    </row>
    <row r="33" spans="1:5" x14ac:dyDescent="0.55000000000000004">
      <c r="A33" s="3" t="s">
        <v>29</v>
      </c>
      <c r="B33" s="3"/>
    </row>
    <row r="34" spans="1:5" x14ac:dyDescent="0.55000000000000004">
      <c r="A34" s="3" t="s">
        <v>30</v>
      </c>
      <c r="B34" s="3"/>
      <c r="E34" s="9" t="e">
        <f>E29/B29</f>
        <v>#N/A</v>
      </c>
    </row>
    <row r="35" spans="1:5" x14ac:dyDescent="0.55000000000000004">
      <c r="A35" s="3" t="s">
        <v>55</v>
      </c>
      <c r="B35" s="3"/>
      <c r="E35" s="9" t="e">
        <f>E30/B30</f>
        <v>#DIV/0!</v>
      </c>
    </row>
    <row r="37" spans="1:5" x14ac:dyDescent="0.55000000000000004">
      <c r="A37" s="4" t="s">
        <v>32</v>
      </c>
      <c r="B37" s="3"/>
    </row>
    <row r="38" spans="1:5" x14ac:dyDescent="0.55000000000000004">
      <c r="A38" s="3" t="s">
        <v>34</v>
      </c>
      <c r="B38" s="3">
        <v>3</v>
      </c>
      <c r="D38" s="1" t="e">
        <f>VLOOKUP(C38,Sheet2!$A$2:$B$11,2,FALSE)</f>
        <v>#N/A</v>
      </c>
      <c r="E38" s="3" t="e">
        <f t="shared" ref="E38:E46" si="2">B38*D38</f>
        <v>#N/A</v>
      </c>
    </row>
    <row r="39" spans="1:5" x14ac:dyDescent="0.55000000000000004">
      <c r="A39" s="3" t="s">
        <v>53</v>
      </c>
      <c r="B39" s="3">
        <v>1</v>
      </c>
      <c r="D39" s="1" t="e">
        <f>VLOOKUP(C39,Sheet2!$A$2:$B$11,2,FALSE)</f>
        <v>#N/A</v>
      </c>
      <c r="E39" s="3" t="e">
        <f t="shared" si="2"/>
        <v>#N/A</v>
      </c>
    </row>
    <row r="40" spans="1:5" x14ac:dyDescent="0.55000000000000004">
      <c r="A40" s="3" t="s">
        <v>35</v>
      </c>
      <c r="B40" s="3">
        <v>3</v>
      </c>
      <c r="D40" s="1" t="e">
        <f>VLOOKUP(C40,Sheet2!$A$2:$B$11,2,FALSE)</f>
        <v>#N/A</v>
      </c>
      <c r="E40" s="3" t="e">
        <f t="shared" si="2"/>
        <v>#N/A</v>
      </c>
    </row>
    <row r="41" spans="1:5" x14ac:dyDescent="0.55000000000000004">
      <c r="A41" s="3" t="s">
        <v>36</v>
      </c>
      <c r="B41" s="3">
        <v>1</v>
      </c>
      <c r="D41" s="1" t="e">
        <f>VLOOKUP(C41,Sheet2!$A$2:$B$11,2,FALSE)</f>
        <v>#N/A</v>
      </c>
      <c r="E41" s="3" t="e">
        <f t="shared" si="2"/>
        <v>#N/A</v>
      </c>
    </row>
    <row r="42" spans="1:5" x14ac:dyDescent="0.55000000000000004">
      <c r="A42" s="3" t="s">
        <v>52</v>
      </c>
      <c r="B42" s="3">
        <v>3</v>
      </c>
      <c r="D42" s="1" t="e">
        <f>VLOOKUP(C42,Sheet2!$A$2:$B$11,2,FALSE)</f>
        <v>#N/A</v>
      </c>
      <c r="E42" s="3" t="e">
        <f t="shared" si="2"/>
        <v>#N/A</v>
      </c>
    </row>
    <row r="43" spans="1:5" x14ac:dyDescent="0.55000000000000004">
      <c r="A43" s="3" t="s">
        <v>37</v>
      </c>
      <c r="B43" s="3">
        <v>4</v>
      </c>
      <c r="D43" s="1" t="e">
        <f>VLOOKUP(C43,Sheet2!$A$2:$B$11,2,FALSE)</f>
        <v>#N/A</v>
      </c>
      <c r="E43" s="3" t="e">
        <f t="shared" si="2"/>
        <v>#N/A</v>
      </c>
    </row>
    <row r="44" spans="1:5" x14ac:dyDescent="0.55000000000000004">
      <c r="A44" s="3" t="s">
        <v>38</v>
      </c>
      <c r="B44" s="3">
        <v>3</v>
      </c>
      <c r="D44" s="1" t="e">
        <f>VLOOKUP(C44,Sheet2!$A$2:$B$11,2,FALSE)</f>
        <v>#N/A</v>
      </c>
      <c r="E44" s="3" t="e">
        <f t="shared" si="2"/>
        <v>#N/A</v>
      </c>
    </row>
    <row r="45" spans="1:5" x14ac:dyDescent="0.55000000000000004">
      <c r="A45" s="3" t="s">
        <v>39</v>
      </c>
      <c r="B45" s="3">
        <v>2</v>
      </c>
      <c r="D45" s="1" t="e">
        <f>VLOOKUP(C45,Sheet2!$A$2:$B$11,2,FALSE)</f>
        <v>#N/A</v>
      </c>
      <c r="E45" s="3" t="e">
        <f t="shared" si="2"/>
        <v>#N/A</v>
      </c>
    </row>
    <row r="46" spans="1:5" x14ac:dyDescent="0.55000000000000004">
      <c r="A46" s="3" t="s">
        <v>40</v>
      </c>
      <c r="B46" s="3">
        <v>1</v>
      </c>
      <c r="D46" s="1" t="e">
        <f>VLOOKUP(C46,Sheet2!$A$2:$B$11,2,FALSE)</f>
        <v>#N/A</v>
      </c>
      <c r="E46" s="3" t="e">
        <f t="shared" si="2"/>
        <v>#N/A</v>
      </c>
    </row>
    <row r="47" spans="1:5" x14ac:dyDescent="0.55000000000000004">
      <c r="A47" s="3" t="s">
        <v>33</v>
      </c>
      <c r="B47" s="3">
        <f>SUM(B38:B46)</f>
        <v>21</v>
      </c>
      <c r="D47" s="1" t="e">
        <f>SUM(D38:D46)</f>
        <v>#N/A</v>
      </c>
      <c r="E47" s="3" t="e">
        <f>SUM(E38:E46)</f>
        <v>#N/A</v>
      </c>
    </row>
    <row r="48" spans="1:5" x14ac:dyDescent="0.55000000000000004">
      <c r="A48" s="3" t="s">
        <v>66</v>
      </c>
      <c r="B48" s="3">
        <f>K15</f>
        <v>0</v>
      </c>
      <c r="D48" s="1">
        <f>L15</f>
        <v>0</v>
      </c>
      <c r="E48" s="3">
        <f>+M15</f>
        <v>0</v>
      </c>
    </row>
    <row r="50" spans="1:5" x14ac:dyDescent="0.55000000000000004">
      <c r="A50" s="4" t="s">
        <v>63</v>
      </c>
    </row>
    <row r="51" spans="1:5" x14ac:dyDescent="0.55000000000000004">
      <c r="A51" s="3" t="s">
        <v>41</v>
      </c>
    </row>
    <row r="52" spans="1:5" x14ac:dyDescent="0.55000000000000004">
      <c r="A52" s="3" t="s">
        <v>42</v>
      </c>
      <c r="E52" s="9" t="e">
        <f>E47/B47</f>
        <v>#N/A</v>
      </c>
    </row>
    <row r="53" spans="1:5" x14ac:dyDescent="0.55000000000000004">
      <c r="A53" s="3" t="s">
        <v>58</v>
      </c>
      <c r="E53" s="9" t="e">
        <f>E48/B48</f>
        <v>#DIV/0!</v>
      </c>
    </row>
    <row r="55" spans="1:5" x14ac:dyDescent="0.55000000000000004">
      <c r="A55" s="4" t="s">
        <v>43</v>
      </c>
    </row>
    <row r="56" spans="1:5" x14ac:dyDescent="0.55000000000000004">
      <c r="D56" s="1" t="e">
        <f>VLOOKUP(C56,Sheet2!$A$2:$B$11,2,FALSE)</f>
        <v>#N/A</v>
      </c>
      <c r="E56" s="3" t="e">
        <f t="shared" ref="E56:E60" si="3">B56*D56</f>
        <v>#N/A</v>
      </c>
    </row>
    <row r="57" spans="1:5" x14ac:dyDescent="0.55000000000000004">
      <c r="D57" s="1" t="e">
        <f>VLOOKUP(C57,Sheet2!$A$2:$B$11,2,FALSE)</f>
        <v>#N/A</v>
      </c>
      <c r="E57" s="3" t="e">
        <f t="shared" si="3"/>
        <v>#N/A</v>
      </c>
    </row>
    <row r="58" spans="1:5" x14ac:dyDescent="0.55000000000000004">
      <c r="D58" s="1" t="e">
        <f>VLOOKUP(C58,Sheet2!$A$2:$B$11,2,FALSE)</f>
        <v>#N/A</v>
      </c>
      <c r="E58" s="3" t="e">
        <f t="shared" si="3"/>
        <v>#N/A</v>
      </c>
    </row>
    <row r="59" spans="1:5" x14ac:dyDescent="0.55000000000000004">
      <c r="D59" s="1" t="e">
        <f>VLOOKUP(C59,Sheet2!$A$2:$B$11,2,FALSE)</f>
        <v>#N/A</v>
      </c>
      <c r="E59" s="3" t="e">
        <f t="shared" si="3"/>
        <v>#N/A</v>
      </c>
    </row>
    <row r="60" spans="1:5" x14ac:dyDescent="0.55000000000000004">
      <c r="D60" s="1" t="e">
        <f>VLOOKUP(C60,Sheet2!$A$2:$B$11,2,FALSE)</f>
        <v>#N/A</v>
      </c>
      <c r="E60" s="3" t="e">
        <f t="shared" si="3"/>
        <v>#N/A</v>
      </c>
    </row>
    <row r="61" spans="1:5" x14ac:dyDescent="0.55000000000000004">
      <c r="A61" s="1" t="s">
        <v>33</v>
      </c>
      <c r="B61" s="3">
        <f>SUM(B56:B60)</f>
        <v>0</v>
      </c>
      <c r="D61" s="1" t="e">
        <f>SUM(D56:D60)</f>
        <v>#N/A</v>
      </c>
      <c r="E61" s="3" t="e">
        <f>SUM(E56:E60)</f>
        <v>#N/A</v>
      </c>
    </row>
    <row r="62" spans="1:5" x14ac:dyDescent="0.55000000000000004">
      <c r="A62" s="1" t="s">
        <v>59</v>
      </c>
      <c r="B62" s="3">
        <f>K22</f>
        <v>0</v>
      </c>
      <c r="D62" s="1">
        <f>L22</f>
        <v>0</v>
      </c>
      <c r="E62" s="3">
        <f>M22</f>
        <v>0</v>
      </c>
    </row>
    <row r="64" spans="1:5" x14ac:dyDescent="0.55000000000000004">
      <c r="A64" s="3" t="s">
        <v>62</v>
      </c>
      <c r="B64" s="3"/>
    </row>
    <row r="65" spans="1:5" x14ac:dyDescent="0.55000000000000004">
      <c r="A65" s="3" t="s">
        <v>44</v>
      </c>
      <c r="B65" s="3"/>
    </row>
    <row r="66" spans="1:5" x14ac:dyDescent="0.55000000000000004">
      <c r="A66" s="3" t="s">
        <v>45</v>
      </c>
      <c r="B66" s="3"/>
      <c r="E66" s="9" t="e">
        <f>E61/B61</f>
        <v>#N/A</v>
      </c>
    </row>
    <row r="67" spans="1:5" x14ac:dyDescent="0.55000000000000004">
      <c r="A67" s="3" t="s">
        <v>61</v>
      </c>
      <c r="B67" s="3"/>
      <c r="E67" s="9" t="e">
        <f>E62/B62</f>
        <v>#DIV/0!</v>
      </c>
    </row>
    <row r="69" spans="1:5" x14ac:dyDescent="0.55000000000000004">
      <c r="A69" s="8" t="s">
        <v>46</v>
      </c>
      <c r="B69" s="7"/>
      <c r="C69" s="7"/>
      <c r="D69" s="7"/>
      <c r="E69" s="7"/>
    </row>
    <row r="70" spans="1:5" x14ac:dyDescent="0.55000000000000004">
      <c r="A70" s="7" t="s">
        <v>47</v>
      </c>
      <c r="B70" s="7"/>
      <c r="C70" s="7"/>
      <c r="D70" s="7"/>
      <c r="E70" s="10" t="e">
        <f>E29+E47+E61</f>
        <v>#N/A</v>
      </c>
    </row>
    <row r="71" spans="1:5" x14ac:dyDescent="0.55000000000000004">
      <c r="A71" s="7" t="s">
        <v>48</v>
      </c>
      <c r="B71" s="7"/>
      <c r="C71" s="7"/>
      <c r="D71" s="7"/>
      <c r="E71" s="10">
        <f>B29+B47+B61</f>
        <v>59</v>
      </c>
    </row>
    <row r="72" spans="1:5" x14ac:dyDescent="0.55000000000000004">
      <c r="A72" s="7" t="s">
        <v>49</v>
      </c>
      <c r="B72" s="7"/>
      <c r="C72" s="7"/>
      <c r="D72" s="7"/>
      <c r="E72" s="9" t="e">
        <f>E70/E71</f>
        <v>#N/A</v>
      </c>
    </row>
    <row r="74" spans="1:5" x14ac:dyDescent="0.55000000000000004">
      <c r="A74" s="8" t="s">
        <v>65</v>
      </c>
      <c r="B74" s="7"/>
      <c r="C74" s="7"/>
      <c r="D74" s="7"/>
      <c r="E74" s="7"/>
    </row>
    <row r="75" spans="1:5" x14ac:dyDescent="0.55000000000000004">
      <c r="A75" s="7" t="s">
        <v>47</v>
      </c>
      <c r="B75" s="7"/>
      <c r="C75" s="7"/>
      <c r="D75" s="7"/>
      <c r="E75" s="7">
        <f>E30+E48+E62</f>
        <v>0</v>
      </c>
    </row>
    <row r="76" spans="1:5" x14ac:dyDescent="0.55000000000000004">
      <c r="A76" s="7" t="s">
        <v>48</v>
      </c>
      <c r="B76" s="7"/>
      <c r="C76" s="7"/>
      <c r="D76" s="7"/>
      <c r="E76" s="7">
        <f>B30+B48+B62</f>
        <v>0</v>
      </c>
    </row>
    <row r="77" spans="1:5" x14ac:dyDescent="0.55000000000000004">
      <c r="A77" s="7" t="s">
        <v>49</v>
      </c>
      <c r="B77" s="7"/>
      <c r="C77" s="7"/>
      <c r="D77" s="7"/>
      <c r="E77" s="9" t="e">
        <f>E75/E76</f>
        <v>#DIV/0!</v>
      </c>
    </row>
  </sheetData>
  <sheetProtection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Sheet2!$A$2:$A$11</xm:f>
          </x14:formula1>
          <xm:sqref>C56:C60 C38:C46 C3:C28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defaultRowHeight="14.4" x14ac:dyDescent="0.55000000000000004"/>
  <sheetData>
    <row r="1" spans="1:2" x14ac:dyDescent="0.55000000000000004">
      <c r="A1" t="s">
        <v>3</v>
      </c>
    </row>
    <row r="2" spans="1:2" x14ac:dyDescent="0.55000000000000004">
      <c r="A2" t="s">
        <v>20</v>
      </c>
      <c r="B2">
        <v>4</v>
      </c>
    </row>
    <row r="3" spans="1:2" x14ac:dyDescent="0.55000000000000004">
      <c r="A3" t="s">
        <v>21</v>
      </c>
      <c r="B3">
        <v>3</v>
      </c>
    </row>
    <row r="4" spans="1:2" x14ac:dyDescent="0.55000000000000004">
      <c r="A4" t="s">
        <v>22</v>
      </c>
      <c r="B4">
        <v>2</v>
      </c>
    </row>
    <row r="5" spans="1:2" x14ac:dyDescent="0.55000000000000004">
      <c r="A5" t="s">
        <v>23</v>
      </c>
      <c r="B5">
        <v>1</v>
      </c>
    </row>
    <row r="6" spans="1:2" x14ac:dyDescent="0.55000000000000004">
      <c r="A6" t="s">
        <v>24</v>
      </c>
      <c r="B6">
        <v>0</v>
      </c>
    </row>
    <row r="7" spans="1:2" x14ac:dyDescent="0.55000000000000004">
      <c r="A7" t="s">
        <v>25</v>
      </c>
    </row>
    <row r="8" spans="1:2" x14ac:dyDescent="0.55000000000000004">
      <c r="A8" t="s">
        <v>26</v>
      </c>
    </row>
    <row r="9" spans="1:2" x14ac:dyDescent="0.55000000000000004">
      <c r="A9" t="s">
        <v>27</v>
      </c>
    </row>
    <row r="10" spans="1:2" x14ac:dyDescent="0.55000000000000004">
      <c r="A10" t="s">
        <v>0</v>
      </c>
    </row>
    <row r="11" spans="1:2" x14ac:dyDescent="0.55000000000000004">
      <c r="A1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Charlton-Gunderson</dc:creator>
  <cp:lastModifiedBy>Linda Charlton-Gunderson</cp:lastModifiedBy>
  <dcterms:created xsi:type="dcterms:W3CDTF">2019-06-10T13:11:44Z</dcterms:created>
  <dcterms:modified xsi:type="dcterms:W3CDTF">2019-12-16T23:54:39Z</dcterms:modified>
</cp:coreProperties>
</file>